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65" tabRatio="913" activeTab="0"/>
  </bookViews>
  <sheets>
    <sheet name="Анализ РБ" sheetId="1" r:id="rId1"/>
    <sheet name="Анал КБ Админ-хоз." sheetId="2" r:id="rId2"/>
    <sheet name="Анал КБ Субв." sheetId="3" r:id="rId3"/>
    <sheet name="КБ МРОТ" sheetId="4" r:id="rId4"/>
    <sheet name=" МРОТ" sheetId="5" r:id="rId5"/>
    <sheet name="0703" sheetId="6" r:id="rId6"/>
    <sheet name="КБ питание" sheetId="7" r:id="rId7"/>
    <sheet name="Иные цели" sheetId="8" r:id="rId8"/>
    <sheet name="СВОД" sheetId="9" r:id="rId9"/>
  </sheets>
  <definedNames/>
  <calcPr fullCalcOnLoad="1" refMode="R1C1"/>
</workbook>
</file>

<file path=xl/sharedStrings.xml><?xml version="1.0" encoding="utf-8"?>
<sst xmlns="http://schemas.openxmlformats.org/spreadsheetml/2006/main" count="3613" uniqueCount="215">
  <si>
    <t>Районный бюджет (0702 0210080620)</t>
  </si>
  <si>
    <t>КФСР</t>
  </si>
  <si>
    <t>КЦСР</t>
  </si>
  <si>
    <t>КВР</t>
  </si>
  <si>
    <t>КОСГУ</t>
  </si>
  <si>
    <t>Остатки на начало года</t>
  </si>
  <si>
    <t>СУММА (Ассигнования)</t>
  </si>
  <si>
    <t>Кредиторская задолженность прошлого года</t>
  </si>
  <si>
    <t>Заключенные договора</t>
  </si>
  <si>
    <t>Остатки плановых назначений</t>
  </si>
  <si>
    <t>Касса</t>
  </si>
  <si>
    <t>Отклонения кассы от плана</t>
  </si>
  <si>
    <t>Заработная плата</t>
  </si>
  <si>
    <t>07.02</t>
  </si>
  <si>
    <t>0210080620</t>
  </si>
  <si>
    <t>Итого по  111</t>
  </si>
  <si>
    <t>КОСГУ 212 "Прочие выплаты"</t>
  </si>
  <si>
    <t>Пособие до 3-х лет</t>
  </si>
  <si>
    <t>Командировочные расходы: суточные</t>
  </si>
  <si>
    <t>проезд</t>
  </si>
  <si>
    <t>проживание</t>
  </si>
  <si>
    <t>Возмещение на прохождение мед. осмотра</t>
  </si>
  <si>
    <t>Итого по 212</t>
  </si>
  <si>
    <t>КОСГУ 226 "Прочие работы  и услуги"</t>
  </si>
  <si>
    <t>Командировочные расходы (детей, спортсменов и внештатных работников)</t>
  </si>
  <si>
    <t>Итого по 226</t>
  </si>
  <si>
    <t>КОСГУ 221 "Услуги связи"</t>
  </si>
  <si>
    <t>Услуги связи</t>
  </si>
  <si>
    <t>Итого по 221</t>
  </si>
  <si>
    <t>КОСГУ 222 "Транспортные услуги"</t>
  </si>
  <si>
    <t>Доставка Угля</t>
  </si>
  <si>
    <t>Итого по 222</t>
  </si>
  <si>
    <t>КОСГУ 223 "Коммунальные услуги"</t>
  </si>
  <si>
    <t>Электроэнергия</t>
  </si>
  <si>
    <t>Отопление</t>
  </si>
  <si>
    <t>Горячее водоснабжение</t>
  </si>
  <si>
    <t>Холодное водоснабжение</t>
  </si>
  <si>
    <t>Водоотведение</t>
  </si>
  <si>
    <t>Вывоз ЖБО</t>
  </si>
  <si>
    <t>Энергосбережение</t>
  </si>
  <si>
    <t>Вывоз ТКО</t>
  </si>
  <si>
    <t>Итого по 223</t>
  </si>
  <si>
    <t>КОСГУ 224 "Арендная плата за пользование имуществом "</t>
  </si>
  <si>
    <t>Аренда нежилого помещения</t>
  </si>
  <si>
    <t>Итого по 224</t>
  </si>
  <si>
    <t>КОСГУ 225 "Работы, услуги по содержанию имущества"</t>
  </si>
  <si>
    <t>Обслуживание ОПС</t>
  </si>
  <si>
    <t>Дератизация, дезинсекция</t>
  </si>
  <si>
    <t>Обслуживание радиосистемы "Стрелец-Мониторинг"</t>
  </si>
  <si>
    <t>Зарядка огнетушителей</t>
  </si>
  <si>
    <t>Ремонт авто</t>
  </si>
  <si>
    <t>Ремонт автомобилей</t>
  </si>
  <si>
    <t>Ремонт зданий, сооружений</t>
  </si>
  <si>
    <t>Замена приборов учета ( поверка счетчика)</t>
  </si>
  <si>
    <t>Технический осмотр транспортных средств</t>
  </si>
  <si>
    <t>Договора ГПХ (уборка снега)</t>
  </si>
  <si>
    <t>Ремонт и обслуживание оргтехники</t>
  </si>
  <si>
    <t>Заправка и восстановление картриджей</t>
  </si>
  <si>
    <t>Замена тахографа</t>
  </si>
  <si>
    <t>07.01</t>
  </si>
  <si>
    <t>Услуги по ремонту мебели</t>
  </si>
  <si>
    <t>Итого по 225</t>
  </si>
  <si>
    <t>Аттестация рабочих мест</t>
  </si>
  <si>
    <t>Лабораторные исследования (гигиенич.обуч.)</t>
  </si>
  <si>
    <t>Изготовление паспорта отходов</t>
  </si>
  <si>
    <t>Медосмотр</t>
  </si>
  <si>
    <t>Обучение (курсы повышения квалификации)</t>
  </si>
  <si>
    <t>Медосмотр предрейсовый</t>
  </si>
  <si>
    <t xml:space="preserve">Договора ГПХ </t>
  </si>
  <si>
    <t>Подписка на приобр-е периодических изданий</t>
  </si>
  <si>
    <t>Приобретение программного обеспечения</t>
  </si>
  <si>
    <t>Приобретение бланков строгой отчетности</t>
  </si>
  <si>
    <t>КОСГУ 227 "Страхование"</t>
  </si>
  <si>
    <t xml:space="preserve">Автострахование </t>
  </si>
  <si>
    <t>0210075640</t>
  </si>
  <si>
    <t>Итого по 227</t>
  </si>
  <si>
    <t>КОСГУ 310 "Увеличение стоимости основных средств"</t>
  </si>
  <si>
    <t>Бытовая техника</t>
  </si>
  <si>
    <t>Огнетушители, шкаф пожарный</t>
  </si>
  <si>
    <t>Приобретение  спорт. оборудования и инвентря</t>
  </si>
  <si>
    <t xml:space="preserve"> Мебель для учебных целей</t>
  </si>
  <si>
    <t>Приобретение музыкальных инструментов</t>
  </si>
  <si>
    <t>Приобр-е средств вычислит-ой и копировально-множительной техники</t>
  </si>
  <si>
    <t>Приобр-е наглядных и звук-х пособий (экспонаты)</t>
  </si>
  <si>
    <t>Приообр-е оргтеники</t>
  </si>
  <si>
    <t>Приобретение учебников и учебной литературы</t>
  </si>
  <si>
    <t xml:space="preserve">Приобр-е учебного оборуд-я для кабинетов и лабораторий </t>
  </si>
  <si>
    <t>Итого по 310</t>
  </si>
  <si>
    <t>КОСГУ 341 "Увеличение стоимости лекарственных препаратов и материалов, применяемых в медицинских целях"</t>
  </si>
  <si>
    <t>Медикаменты</t>
  </si>
  <si>
    <t>Итого по 341</t>
  </si>
  <si>
    <t>КОСГУ 342 "Увеличение стоимости продуктов питания"</t>
  </si>
  <si>
    <t>Продукты питания</t>
  </si>
  <si>
    <t>Итого по 342</t>
  </si>
  <si>
    <t>КОСГУ 343 "Увеличение стоимости горюче-смазочных материалов"</t>
  </si>
  <si>
    <t xml:space="preserve">ГСМ </t>
  </si>
  <si>
    <t>Итого по 343</t>
  </si>
  <si>
    <t>КОСГУ 344 "Увеличение стоимости строительных материалов"</t>
  </si>
  <si>
    <t>Строительные материалы</t>
  </si>
  <si>
    <t>Итого по 344</t>
  </si>
  <si>
    <t>КОСГУ 345 "Увеличение стоимости мягкого инвентаря"</t>
  </si>
  <si>
    <t>Мягкий инвентарь</t>
  </si>
  <si>
    <t>Итого по 345</t>
  </si>
  <si>
    <t>КОСГУ 346 "Увеличение стоимости прочих оборотных запасов (материалов)"</t>
  </si>
  <si>
    <t>Хоз.товары</t>
  </si>
  <si>
    <t>Запчасти</t>
  </si>
  <si>
    <t>Приобр-е канц.товаров</t>
  </si>
  <si>
    <t>Приобр-е методических пособий</t>
  </si>
  <si>
    <t>Зап.части к вычислительной и оргтехнике</t>
  </si>
  <si>
    <t>Картриджи, тонеры</t>
  </si>
  <si>
    <t>Приобр-е спортинвентаря (одежда, обувь, прочее)</t>
  </si>
  <si>
    <t>Твердая обложка аттестата, бланки приложения к аттестату</t>
  </si>
  <si>
    <t>Итого по 340</t>
  </si>
  <si>
    <t>КОСГУ 349 "Увеличение стоимости прочих материальных запасов однократного применения"</t>
  </si>
  <si>
    <t>Приобретение кубков,медалей, ценных подарков</t>
  </si>
  <si>
    <t>Приобретение грамот, дипломов</t>
  </si>
  <si>
    <t>Бланк аттестата, бланк свидетельства, свидетельство</t>
  </si>
  <si>
    <t>Итого по 349</t>
  </si>
  <si>
    <t>КОСГУ 262 "Пособия по социальной помощи населению в денежной форме"</t>
  </si>
  <si>
    <t>Выплата уволенным служащим</t>
  </si>
  <si>
    <t>Итого по 262</t>
  </si>
  <si>
    <t>КОСГУ 296 "Иные выплаты текущего характера физическим лицам"</t>
  </si>
  <si>
    <t>Моральный вред</t>
  </si>
  <si>
    <t>Итого по 296</t>
  </si>
  <si>
    <t>КОСГУ 291 "Налоги, пошлины и сборы"</t>
  </si>
  <si>
    <t>Госпошлина (за тех.осмотр, за лицензирование)</t>
  </si>
  <si>
    <t>Итого по 291</t>
  </si>
  <si>
    <t>КОСГУ 290 "Прочие расходы"</t>
  </si>
  <si>
    <t>Штраф</t>
  </si>
  <si>
    <t>Пени</t>
  </si>
  <si>
    <t>Платежи за негативное воздействие на окружающую среду(госпошлина по исп листу)</t>
  </si>
  <si>
    <t>Итого по 290</t>
  </si>
  <si>
    <t>Итого по КВР 244</t>
  </si>
  <si>
    <t>Итого районный бюджет</t>
  </si>
  <si>
    <t>Районный бюджет (0701 0210080620)</t>
  </si>
  <si>
    <t>Доставка угля</t>
  </si>
  <si>
    <t>Вывоз ТБО</t>
  </si>
  <si>
    <t>Твердая обложка аттестата, бланки</t>
  </si>
  <si>
    <t>Бланк аттестата, свидетельства</t>
  </si>
  <si>
    <t>Краевой бюджет (0702 0210074090)</t>
  </si>
  <si>
    <t>0210074090</t>
  </si>
  <si>
    <t>Итого по 346</t>
  </si>
  <si>
    <t>Итого краевой админ.-хоз. бюджет</t>
  </si>
  <si>
    <t>Районный бюджет (0701 0210074080)</t>
  </si>
  <si>
    <t>0210074080</t>
  </si>
  <si>
    <t>Итого краевой админ.-хоз.  бюджет</t>
  </si>
  <si>
    <t>Краевой бюджет (0702 0210075640)</t>
  </si>
  <si>
    <t>Итого краевой бюджет</t>
  </si>
  <si>
    <t>Краевой бюджет (0701 0210075880)</t>
  </si>
  <si>
    <t>0210075880</t>
  </si>
  <si>
    <t>0210010210</t>
  </si>
  <si>
    <t>Возмещение на прохождение мед. Осмотра</t>
  </si>
  <si>
    <t>Командировочные расходы</t>
  </si>
  <si>
    <t>Медицинский осмотр  педагогов</t>
  </si>
  <si>
    <t>Обучение (курсы повышения квалиф-ии) педагогов</t>
  </si>
  <si>
    <t xml:space="preserve"> мебели</t>
  </si>
  <si>
    <t>музыкальных инструментов</t>
  </si>
  <si>
    <t>Приобр-е наглядных и звуковых пособий</t>
  </si>
  <si>
    <t>КОСГУ 340 "Увеличение стоимости материальных запасов"</t>
  </si>
  <si>
    <t>0210010490</t>
  </si>
  <si>
    <t>Краевой бюджет  Субвенция (0701 0210010490)</t>
  </si>
  <si>
    <t>Краевой бюджет (0702 0210080620)</t>
  </si>
  <si>
    <t>07.03</t>
  </si>
  <si>
    <t>Краевой бюджет  Субвенция (0707 0220076490)</t>
  </si>
  <si>
    <t>07.07</t>
  </si>
  <si>
    <t>0210076490</t>
  </si>
  <si>
    <t>Итого бюджет</t>
  </si>
  <si>
    <t>Краевой бюджет  Субвенция (1003 0210075660)</t>
  </si>
  <si>
    <t>1003</t>
  </si>
  <si>
    <t>0210075540</t>
  </si>
  <si>
    <t>0210075660</t>
  </si>
  <si>
    <t>Краевой бюджет  Субвенция (1003 0210075540)</t>
  </si>
  <si>
    <t>Итого  бюджет</t>
  </si>
  <si>
    <t>платные</t>
  </si>
  <si>
    <t xml:space="preserve">Средства от приносящей доход деятельности  (школа) 0702 0210080630 </t>
  </si>
  <si>
    <t>Итого платные</t>
  </si>
  <si>
    <t xml:space="preserve">Средства от приносящей доход деятельности  (д/сад) 0701 0210080630 </t>
  </si>
  <si>
    <t>Аквасервис</t>
  </si>
  <si>
    <t>0210080621</t>
  </si>
  <si>
    <t>0210080622</t>
  </si>
  <si>
    <t>МБОУ Артемовская СОШ №2</t>
  </si>
  <si>
    <t>МБОУ Артемовская СОШ №2 д/с</t>
  </si>
  <si>
    <t>МБОУ Артемовская СОШ №2  д/с</t>
  </si>
  <si>
    <t>МБОУ Артемовская СОШ №2   д/с</t>
  </si>
  <si>
    <t>504.00</t>
  </si>
  <si>
    <t>Обслуживание радиосистемы "Стрелец-Мониторинг", Цербер</t>
  </si>
  <si>
    <t>Краевой бюджет  Субвенция (0702 0210053030)</t>
  </si>
  <si>
    <t xml:space="preserve">Замеры </t>
  </si>
  <si>
    <t>Замеры</t>
  </si>
  <si>
    <t>микроскопическое исследование для воспит. Дет. Сада</t>
  </si>
  <si>
    <t>Термометр, облучатель</t>
  </si>
  <si>
    <t>шланг для огнетушителя</t>
  </si>
  <si>
    <t>Хоз.товары (дез. Средства)</t>
  </si>
  <si>
    <t>02100L3040</t>
  </si>
  <si>
    <t>Энтеробиоз</t>
  </si>
  <si>
    <t>Краевой бюджет  Субвенция (0702 0260080750)</t>
  </si>
  <si>
    <t>0260080750</t>
  </si>
  <si>
    <t>Подготовка школ к 1 сентября</t>
  </si>
  <si>
    <t>Иные цели</t>
  </si>
  <si>
    <t>масла</t>
  </si>
  <si>
    <t>Электронный учебник</t>
  </si>
  <si>
    <t>Компенсация за задержку зп</t>
  </si>
  <si>
    <t xml:space="preserve">Касса </t>
  </si>
  <si>
    <t>карта водителя</t>
  </si>
  <si>
    <t>строй материалы</t>
  </si>
  <si>
    <t>канцелярия</t>
  </si>
  <si>
    <t>0210027241</t>
  </si>
  <si>
    <t>0210027242</t>
  </si>
  <si>
    <t>Краевой бюджет  Субвенция (0702 0210027242)</t>
  </si>
  <si>
    <t>Краевой бюджет  Субвенция (0701 0210027241)</t>
  </si>
  <si>
    <t>Краевой бюджет  Субвенция (0702 0210027241)</t>
  </si>
  <si>
    <t>0210053030</t>
  </si>
  <si>
    <t>охрана</t>
  </si>
  <si>
    <t>табличка</t>
  </si>
  <si>
    <t>Независимая оценка,лаб.исследования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</si>
</sst>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CCC085"/>
      </left>
      <right style="medium">
        <color rgb="FFCCC085"/>
      </right>
      <top style="medium">
        <color rgb="FFCCC085"/>
      </top>
      <bottom style="medium">
        <color rgb="FFCCC08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172" fontId="1" fillId="0" borderId="0" xfId="33" applyNumberFormat="1" applyAlignment="1">
      <alignment horizontal="center"/>
      <protection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172" fontId="2" fillId="0" borderId="0" xfId="33" applyNumberFormat="1" applyFont="1" applyAlignment="1">
      <alignment horizontal="center"/>
      <protection/>
    </xf>
    <xf numFmtId="172" fontId="1" fillId="0" borderId="0" xfId="33" applyNumberFormat="1" applyBorder="1" applyAlignment="1">
      <alignment horizontal="center"/>
      <protection/>
    </xf>
    <xf numFmtId="172" fontId="2" fillId="0" borderId="0" xfId="33" applyNumberFormat="1" applyFont="1" applyBorder="1" applyAlignment="1">
      <alignment horizontal="center"/>
      <protection/>
    </xf>
    <xf numFmtId="0" fontId="2" fillId="0" borderId="0" xfId="33" applyFont="1" applyAlignment="1">
      <alignment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172" fontId="2" fillId="0" borderId="11" xfId="33" applyNumberFormat="1" applyFont="1" applyBorder="1" applyAlignment="1">
      <alignment horizontal="center" vertical="center" wrapText="1"/>
      <protection/>
    </xf>
    <xf numFmtId="172" fontId="2" fillId="0" borderId="11" xfId="33" applyNumberFormat="1" applyFont="1" applyBorder="1" applyAlignment="1">
      <alignment horizontal="center" wrapText="1"/>
      <protection/>
    </xf>
    <xf numFmtId="172" fontId="2" fillId="0" borderId="11" xfId="33" applyNumberFormat="1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left" vertical="center"/>
      <protection/>
    </xf>
    <xf numFmtId="49" fontId="2" fillId="0" borderId="11" xfId="33" applyNumberFormat="1" applyFont="1" applyBorder="1" applyAlignment="1">
      <alignment horizontal="center"/>
      <protection/>
    </xf>
    <xf numFmtId="0" fontId="2" fillId="0" borderId="11" xfId="33" applyFont="1" applyBorder="1" applyAlignment="1">
      <alignment horizontal="center" vertical="center"/>
      <protection/>
    </xf>
    <xf numFmtId="172" fontId="2" fillId="0" borderId="11" xfId="33" applyNumberFormat="1" applyFont="1" applyBorder="1" applyAlignment="1">
      <alignment horizontal="center"/>
      <protection/>
    </xf>
    <xf numFmtId="172" fontId="1" fillId="0" borderId="11" xfId="33" applyNumberFormat="1" applyBorder="1" applyAlignment="1">
      <alignment horizontal="center"/>
      <protection/>
    </xf>
    <xf numFmtId="172" fontId="4" fillId="0" borderId="11" xfId="33" applyNumberFormat="1" applyFont="1" applyBorder="1" applyAlignment="1">
      <alignment horizontal="center"/>
      <protection/>
    </xf>
    <xf numFmtId="172" fontId="3" fillId="0" borderId="11" xfId="33" applyNumberFormat="1" applyFont="1" applyBorder="1" applyAlignment="1">
      <alignment horizont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1" xfId="33" applyFont="1" applyBorder="1">
      <alignment/>
      <protection/>
    </xf>
    <xf numFmtId="172" fontId="2" fillId="0" borderId="13" xfId="33" applyNumberFormat="1" applyFont="1" applyBorder="1" applyAlignment="1">
      <alignment horizontal="center" vertical="center"/>
      <protection/>
    </xf>
    <xf numFmtId="172" fontId="1" fillId="0" borderId="14" xfId="33" applyNumberFormat="1" applyBorder="1" applyAlignment="1">
      <alignment horizontal="center" vertical="center"/>
      <protection/>
    </xf>
    <xf numFmtId="0" fontId="2" fillId="0" borderId="15" xfId="33" applyFont="1" applyBorder="1" applyAlignment="1">
      <alignment horizontal="center" vertical="center"/>
      <protection/>
    </xf>
    <xf numFmtId="172" fontId="1" fillId="0" borderId="15" xfId="33" applyNumberFormat="1" applyBorder="1" applyAlignment="1">
      <alignment horizontal="center" vertical="center"/>
      <protection/>
    </xf>
    <xf numFmtId="172" fontId="2" fillId="0" borderId="13" xfId="33" applyNumberFormat="1" applyFont="1" applyBorder="1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172" fontId="1" fillId="0" borderId="13" xfId="33" applyNumberFormat="1" applyBorder="1" applyAlignment="1">
      <alignment horizontal="center"/>
      <protection/>
    </xf>
    <xf numFmtId="0" fontId="2" fillId="0" borderId="15" xfId="33" applyFont="1" applyBorder="1" applyAlignment="1">
      <alignment wrapText="1"/>
      <protection/>
    </xf>
    <xf numFmtId="49" fontId="2" fillId="0" borderId="15" xfId="33" applyNumberFormat="1" applyFont="1" applyBorder="1" applyAlignment="1">
      <alignment horizontal="center"/>
      <protection/>
    </xf>
    <xf numFmtId="0" fontId="2" fillId="0" borderId="17" xfId="33" applyFont="1" applyBorder="1" applyAlignment="1">
      <alignment horizontal="center" vertical="center"/>
      <protection/>
    </xf>
    <xf numFmtId="4" fontId="4" fillId="0" borderId="11" xfId="0" applyNumberFormat="1" applyFont="1" applyBorder="1" applyAlignment="1">
      <alignment horizontal="center" vertical="center"/>
    </xf>
    <xf numFmtId="0" fontId="2" fillId="0" borderId="15" xfId="33" applyFont="1" applyBorder="1">
      <alignment/>
      <protection/>
    </xf>
    <xf numFmtId="172" fontId="2" fillId="0" borderId="15" xfId="33" applyNumberFormat="1" applyFont="1" applyBorder="1" applyAlignment="1">
      <alignment horizontal="center" vertical="center"/>
      <protection/>
    </xf>
    <xf numFmtId="4" fontId="2" fillId="0" borderId="11" xfId="33" applyNumberFormat="1" applyFont="1" applyBorder="1">
      <alignment/>
      <protection/>
    </xf>
    <xf numFmtId="0" fontId="2" fillId="0" borderId="11" xfId="33" applyFont="1" applyBorder="1" applyAlignment="1">
      <alignment wrapText="1"/>
      <protection/>
    </xf>
    <xf numFmtId="0" fontId="1" fillId="0" borderId="0" xfId="33" applyBorder="1">
      <alignment/>
      <protection/>
    </xf>
    <xf numFmtId="0" fontId="1" fillId="0" borderId="11" xfId="33" applyBorder="1">
      <alignment/>
      <protection/>
    </xf>
    <xf numFmtId="172" fontId="2" fillId="0" borderId="14" xfId="33" applyNumberFormat="1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/>
      <protection/>
    </xf>
    <xf numFmtId="4" fontId="1" fillId="0" borderId="11" xfId="33" applyNumberFormat="1" applyBorder="1">
      <alignment/>
      <protection/>
    </xf>
    <xf numFmtId="172" fontId="1" fillId="0" borderId="13" xfId="33" applyNumberFormat="1" applyBorder="1" applyAlignment="1">
      <alignment horizontal="center" wrapText="1"/>
      <protection/>
    </xf>
    <xf numFmtId="172" fontId="3" fillId="0" borderId="13" xfId="33" applyNumberFormat="1" applyFont="1" applyBorder="1" applyAlignment="1">
      <alignment horizontal="center" wrapText="1"/>
      <protection/>
    </xf>
    <xf numFmtId="172" fontId="1" fillId="0" borderId="11" xfId="33" applyNumberFormat="1" applyBorder="1" applyAlignment="1">
      <alignment horizontal="center" wrapText="1"/>
      <protection/>
    </xf>
    <xf numFmtId="0" fontId="1" fillId="0" borderId="0" xfId="33" applyAlignment="1">
      <alignment wrapText="1"/>
      <protection/>
    </xf>
    <xf numFmtId="0" fontId="1" fillId="0" borderId="0" xfId="33" applyBorder="1" applyAlignment="1">
      <alignment horizontal="center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5" xfId="33" applyBorder="1" applyAlignment="1">
      <alignment horizontal="center" vertical="center"/>
      <protection/>
    </xf>
    <xf numFmtId="2" fontId="1" fillId="0" borderId="11" xfId="33" applyNumberFormat="1" applyBorder="1">
      <alignment/>
      <protection/>
    </xf>
    <xf numFmtId="4" fontId="3" fillId="0" borderId="11" xfId="33" applyNumberFormat="1" applyFont="1" applyBorder="1">
      <alignment/>
      <protection/>
    </xf>
    <xf numFmtId="0" fontId="3" fillId="0" borderId="13" xfId="33" applyFont="1" applyBorder="1" applyAlignment="1">
      <alignment/>
      <protection/>
    </xf>
    <xf numFmtId="0" fontId="1" fillId="0" borderId="17" xfId="33" applyBorder="1" applyAlignment="1">
      <alignment horizontal="center" vertical="center"/>
      <protection/>
    </xf>
    <xf numFmtId="0" fontId="1" fillId="0" borderId="15" xfId="33" applyBorder="1" applyAlignment="1">
      <alignment horizontal="center"/>
      <protection/>
    </xf>
    <xf numFmtId="0" fontId="2" fillId="0" borderId="13" xfId="33" applyFont="1" applyBorder="1" applyAlignment="1">
      <alignment horizontal="center"/>
      <protection/>
    </xf>
    <xf numFmtId="4" fontId="4" fillId="0" borderId="11" xfId="33" applyNumberFormat="1" applyFont="1" applyBorder="1">
      <alignment/>
      <protection/>
    </xf>
    <xf numFmtId="2" fontId="3" fillId="0" borderId="11" xfId="33" applyNumberFormat="1" applyFont="1" applyBorder="1">
      <alignment/>
      <protection/>
    </xf>
    <xf numFmtId="2" fontId="2" fillId="0" borderId="13" xfId="33" applyNumberFormat="1" applyFont="1" applyBorder="1" applyAlignment="1">
      <alignment horizontal="center"/>
      <protection/>
    </xf>
    <xf numFmtId="0" fontId="0" fillId="0" borderId="0" xfId="0" applyAlignment="1">
      <alignment/>
    </xf>
    <xf numFmtId="172" fontId="2" fillId="0" borderId="11" xfId="33" applyNumberFormat="1" applyFont="1" applyBorder="1" applyAlignment="1">
      <alignment vertical="center" wrapText="1"/>
      <protection/>
    </xf>
    <xf numFmtId="4" fontId="2" fillId="0" borderId="11" xfId="33" applyNumberFormat="1" applyFont="1" applyBorder="1" applyAlignment="1">
      <alignment/>
      <protection/>
    </xf>
    <xf numFmtId="172" fontId="2" fillId="0" borderId="11" xfId="33" applyNumberFormat="1" applyFont="1" applyBorder="1" applyAlignment="1">
      <alignment/>
      <protection/>
    </xf>
    <xf numFmtId="172" fontId="4" fillId="0" borderId="11" xfId="33" applyNumberFormat="1" applyFont="1" applyBorder="1" applyAlignment="1">
      <alignment/>
      <protection/>
    </xf>
    <xf numFmtId="172" fontId="3" fillId="0" borderId="0" xfId="33" applyNumberFormat="1" applyFont="1" applyAlignment="1">
      <alignment horizontal="center"/>
      <protection/>
    </xf>
    <xf numFmtId="4" fontId="4" fillId="0" borderId="11" xfId="33" applyNumberFormat="1" applyFont="1" applyBorder="1" applyAlignment="1">
      <alignment/>
      <protection/>
    </xf>
    <xf numFmtId="4" fontId="3" fillId="0" borderId="18" xfId="33" applyNumberFormat="1" applyFont="1" applyBorder="1">
      <alignment/>
      <protection/>
    </xf>
    <xf numFmtId="4" fontId="1" fillId="0" borderId="11" xfId="33" applyNumberFormat="1" applyBorder="1" applyAlignment="1">
      <alignment/>
      <protection/>
    </xf>
    <xf numFmtId="4" fontId="1" fillId="0" borderId="18" xfId="33" applyNumberFormat="1" applyBorder="1">
      <alignment/>
      <protection/>
    </xf>
    <xf numFmtId="0" fontId="1" fillId="0" borderId="0" xfId="33" applyAlignment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33" applyNumberFormat="1" applyAlignment="1">
      <alignment horizontal="center"/>
      <protection/>
    </xf>
    <xf numFmtId="4" fontId="2" fillId="0" borderId="0" xfId="33" applyNumberFormat="1" applyFont="1" applyAlignment="1">
      <alignment horizontal="center"/>
      <protection/>
    </xf>
    <xf numFmtId="4" fontId="1" fillId="0" borderId="0" xfId="33" applyNumberFormat="1" applyBorder="1" applyAlignment="1">
      <alignment horizontal="center"/>
      <protection/>
    </xf>
    <xf numFmtId="4" fontId="2" fillId="0" borderId="0" xfId="33" applyNumberFormat="1" applyFont="1" applyBorder="1" applyAlignment="1">
      <alignment horizontal="center"/>
      <protection/>
    </xf>
    <xf numFmtId="4" fontId="2" fillId="0" borderId="11" xfId="33" applyNumberFormat="1" applyFont="1" applyBorder="1" applyAlignment="1">
      <alignment horizontal="center" vertical="center" wrapText="1"/>
      <protection/>
    </xf>
    <xf numFmtId="4" fontId="2" fillId="0" borderId="11" xfId="33" applyNumberFormat="1" applyFont="1" applyBorder="1" applyAlignment="1">
      <alignment horizontal="center" wrapText="1"/>
      <protection/>
    </xf>
    <xf numFmtId="4" fontId="2" fillId="0" borderId="11" xfId="33" applyNumberFormat="1" applyFont="1" applyBorder="1" applyAlignment="1">
      <alignment horizontal="center" vertical="center"/>
      <protection/>
    </xf>
    <xf numFmtId="4" fontId="2" fillId="0" borderId="11" xfId="33" applyNumberFormat="1" applyFont="1" applyBorder="1" applyAlignment="1">
      <alignment horizontal="center"/>
      <protection/>
    </xf>
    <xf numFmtId="4" fontId="1" fillId="0" borderId="11" xfId="33" applyNumberFormat="1" applyBorder="1" applyAlignment="1">
      <alignment horizontal="center"/>
      <protection/>
    </xf>
    <xf numFmtId="4" fontId="2" fillId="0" borderId="13" xfId="33" applyNumberFormat="1" applyFont="1" applyBorder="1" applyAlignment="1">
      <alignment horizontal="center" vertical="center"/>
      <protection/>
    </xf>
    <xf numFmtId="0" fontId="1" fillId="0" borderId="16" xfId="33" applyBorder="1" applyAlignment="1">
      <alignment/>
      <protection/>
    </xf>
    <xf numFmtId="4" fontId="1" fillId="0" borderId="13" xfId="33" applyNumberFormat="1" applyFont="1" applyBorder="1" applyAlignment="1">
      <alignment horizontal="center"/>
      <protection/>
    </xf>
    <xf numFmtId="4" fontId="4" fillId="0" borderId="11" xfId="33" applyNumberFormat="1" applyFont="1" applyBorder="1" applyAlignment="1">
      <alignment horizontal="center"/>
      <protection/>
    </xf>
    <xf numFmtId="4" fontId="3" fillId="0" borderId="11" xfId="33" applyNumberFormat="1" applyFont="1" applyBorder="1" applyAlignment="1">
      <alignment horizontal="center"/>
      <protection/>
    </xf>
    <xf numFmtId="4" fontId="1" fillId="0" borderId="13" xfId="33" applyNumberFormat="1" applyBorder="1" applyAlignment="1">
      <alignment horizontal="center"/>
      <protection/>
    </xf>
    <xf numFmtId="4" fontId="3" fillId="0" borderId="13" xfId="33" applyNumberFormat="1" applyFont="1" applyBorder="1" applyAlignment="1">
      <alignment horizontal="center"/>
      <protection/>
    </xf>
    <xf numFmtId="4" fontId="2" fillId="0" borderId="15" xfId="33" applyNumberFormat="1" applyFont="1" applyBorder="1" applyAlignment="1">
      <alignment horizontal="center" vertical="center"/>
      <protection/>
    </xf>
    <xf numFmtId="4" fontId="1" fillId="0" borderId="13" xfId="33" applyNumberFormat="1" applyBorder="1" applyAlignment="1">
      <alignment horizontal="center" wrapText="1"/>
      <protection/>
    </xf>
    <xf numFmtId="4" fontId="3" fillId="0" borderId="13" xfId="33" applyNumberFormat="1" applyFont="1" applyBorder="1" applyAlignment="1">
      <alignment horizontal="center" wrapText="1"/>
      <protection/>
    </xf>
    <xf numFmtId="4" fontId="1" fillId="0" borderId="11" xfId="33" applyNumberFormat="1" applyBorder="1" applyAlignment="1">
      <alignment horizontal="center" wrapText="1"/>
      <protection/>
    </xf>
    <xf numFmtId="4" fontId="1" fillId="0" borderId="15" xfId="33" applyNumberFormat="1" applyBorder="1" applyAlignment="1">
      <alignment horizontal="center"/>
      <protection/>
    </xf>
    <xf numFmtId="4" fontId="2" fillId="0" borderId="13" xfId="33" applyNumberFormat="1" applyFont="1" applyBorder="1" applyAlignment="1">
      <alignment horizontal="center"/>
      <protection/>
    </xf>
    <xf numFmtId="4" fontId="1" fillId="0" borderId="11" xfId="33" applyNumberFormat="1" applyFont="1" applyBorder="1" applyAlignment="1">
      <alignment horizontal="center"/>
      <protection/>
    </xf>
    <xf numFmtId="4" fontId="1" fillId="0" borderId="12" xfId="33" applyNumberFormat="1" applyFont="1" applyBorder="1" applyAlignment="1">
      <alignment horizontal="center"/>
      <protection/>
    </xf>
    <xf numFmtId="4" fontId="2" fillId="0" borderId="10" xfId="33" applyNumberFormat="1" applyFont="1" applyBorder="1" applyAlignment="1">
      <alignment horizontal="center"/>
      <protection/>
    </xf>
    <xf numFmtId="4" fontId="4" fillId="0" borderId="10" xfId="33" applyNumberFormat="1" applyFont="1" applyBorder="1" applyAlignment="1">
      <alignment horizontal="center"/>
      <protection/>
    </xf>
    <xf numFmtId="4" fontId="3" fillId="0" borderId="10" xfId="33" applyNumberFormat="1" applyFont="1" applyBorder="1" applyAlignment="1">
      <alignment horizontal="center"/>
      <protection/>
    </xf>
    <xf numFmtId="4" fontId="2" fillId="0" borderId="14" xfId="33" applyNumberFormat="1" applyFont="1" applyBorder="1" applyAlignment="1">
      <alignment horizontal="center" vertical="center"/>
      <protection/>
    </xf>
    <xf numFmtId="4" fontId="4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1" fillId="0" borderId="0" xfId="33" applyNumberFormat="1">
      <alignment/>
      <protection/>
    </xf>
    <xf numFmtId="2" fontId="2" fillId="0" borderId="11" xfId="33" applyNumberFormat="1" applyFont="1" applyBorder="1">
      <alignment/>
      <protection/>
    </xf>
    <xf numFmtId="172" fontId="2" fillId="0" borderId="0" xfId="33" applyNumberFormat="1" applyFont="1" applyAlignment="1">
      <alignment horizontal="center" wrapText="1"/>
      <protection/>
    </xf>
    <xf numFmtId="172" fontId="1" fillId="0" borderId="0" xfId="33" applyNumberFormat="1" applyAlignment="1">
      <alignment horizontal="center" wrapText="1"/>
      <protection/>
    </xf>
    <xf numFmtId="172" fontId="1" fillId="0" borderId="0" xfId="33" applyNumberFormat="1" applyBorder="1" applyAlignment="1">
      <alignment horizontal="center" wrapText="1"/>
      <protection/>
    </xf>
    <xf numFmtId="172" fontId="2" fillId="0" borderId="0" xfId="33" applyNumberFormat="1" applyFont="1" applyBorder="1" applyAlignment="1">
      <alignment horizontal="center" wrapText="1"/>
      <protection/>
    </xf>
    <xf numFmtId="172" fontId="4" fillId="0" borderId="11" xfId="33" applyNumberFormat="1" applyFont="1" applyBorder="1" applyAlignment="1">
      <alignment horizontal="center" wrapText="1"/>
      <protection/>
    </xf>
    <xf numFmtId="172" fontId="3" fillId="0" borderId="11" xfId="33" applyNumberFormat="1" applyFont="1" applyBorder="1" applyAlignment="1">
      <alignment horizontal="center" wrapText="1"/>
      <protection/>
    </xf>
    <xf numFmtId="172" fontId="2" fillId="0" borderId="13" xfId="33" applyNumberFormat="1" applyFont="1" applyBorder="1" applyAlignment="1">
      <alignment horizontal="center" wrapText="1"/>
      <protection/>
    </xf>
    <xf numFmtId="172" fontId="1" fillId="0" borderId="14" xfId="33" applyNumberFormat="1" applyBorder="1" applyAlignment="1">
      <alignment horizontal="center" wrapText="1"/>
      <protection/>
    </xf>
    <xf numFmtId="172" fontId="1" fillId="0" borderId="15" xfId="33" applyNumberFormat="1" applyBorder="1" applyAlignment="1">
      <alignment horizontal="center" wrapText="1"/>
      <protection/>
    </xf>
    <xf numFmtId="172" fontId="1" fillId="0" borderId="13" xfId="33" applyNumberFormat="1" applyFont="1" applyBorder="1" applyAlignment="1">
      <alignment horizontal="center" wrapText="1"/>
      <protection/>
    </xf>
    <xf numFmtId="172" fontId="4" fillId="0" borderId="11" xfId="0" applyNumberFormat="1" applyFont="1" applyBorder="1" applyAlignment="1">
      <alignment horizontal="center" wrapText="1"/>
    </xf>
    <xf numFmtId="172" fontId="2" fillId="0" borderId="15" xfId="33" applyNumberFormat="1" applyFont="1" applyBorder="1" applyAlignment="1">
      <alignment horizontal="center" wrapText="1"/>
      <protection/>
    </xf>
    <xf numFmtId="172" fontId="1" fillId="0" borderId="10" xfId="33" applyNumberFormat="1" applyBorder="1" applyAlignment="1">
      <alignment horizontal="center" wrapText="1"/>
      <protection/>
    </xf>
    <xf numFmtId="172" fontId="1" fillId="0" borderId="11" xfId="33" applyNumberFormat="1" applyFont="1" applyBorder="1" applyAlignment="1">
      <alignment horizontal="center" wrapText="1"/>
      <protection/>
    </xf>
    <xf numFmtId="172" fontId="1" fillId="0" borderId="12" xfId="33" applyNumberFormat="1" applyFont="1" applyBorder="1" applyAlignment="1">
      <alignment horizontal="center" wrapText="1"/>
      <protection/>
    </xf>
    <xf numFmtId="172" fontId="2" fillId="0" borderId="10" xfId="33" applyNumberFormat="1" applyFont="1" applyBorder="1" applyAlignment="1">
      <alignment horizontal="center" wrapText="1"/>
      <protection/>
    </xf>
    <xf numFmtId="172" fontId="4" fillId="0" borderId="10" xfId="33" applyNumberFormat="1" applyFont="1" applyBorder="1" applyAlignment="1">
      <alignment horizontal="center" wrapText="1"/>
      <protection/>
    </xf>
    <xf numFmtId="172" fontId="3" fillId="0" borderId="10" xfId="33" applyNumberFormat="1" applyFont="1" applyBorder="1" applyAlignment="1">
      <alignment horizontal="center" wrapText="1"/>
      <protection/>
    </xf>
    <xf numFmtId="172" fontId="2" fillId="0" borderId="14" xfId="33" applyNumberFormat="1" applyFont="1" applyBorder="1" applyAlignment="1">
      <alignment horizontal="center" wrapText="1"/>
      <protection/>
    </xf>
    <xf numFmtId="172" fontId="2" fillId="0" borderId="11" xfId="0" applyNumberFormat="1" applyFont="1" applyBorder="1" applyAlignment="1">
      <alignment horizontal="center" wrapText="1"/>
    </xf>
    <xf numFmtId="4" fontId="43" fillId="0" borderId="19" xfId="0" applyNumberFormat="1" applyFont="1" applyBorder="1" applyAlignment="1">
      <alignment/>
    </xf>
    <xf numFmtId="172" fontId="43" fillId="0" borderId="19" xfId="0" applyNumberFormat="1" applyFont="1" applyBorder="1" applyAlignment="1">
      <alignment horizontal="center" wrapText="1"/>
    </xf>
    <xf numFmtId="4" fontId="7" fillId="0" borderId="20" xfId="57" applyNumberFormat="1" applyFont="1" applyBorder="1" applyAlignment="1">
      <alignment horizontal="right" vertical="top" wrapText="1"/>
      <protection/>
    </xf>
    <xf numFmtId="172" fontId="43" fillId="0" borderId="19" xfId="0" applyNumberFormat="1" applyFont="1" applyFill="1" applyBorder="1" applyAlignment="1">
      <alignment horizontal="center" wrapText="1"/>
    </xf>
    <xf numFmtId="4" fontId="43" fillId="33" borderId="19" xfId="0" applyNumberFormat="1" applyFont="1" applyFill="1" applyBorder="1" applyAlignment="1">
      <alignment/>
    </xf>
    <xf numFmtId="2" fontId="1" fillId="0" borderId="0" xfId="33" applyNumberFormat="1">
      <alignment/>
      <protection/>
    </xf>
    <xf numFmtId="0" fontId="1" fillId="0" borderId="13" xfId="33" applyBorder="1">
      <alignment/>
      <protection/>
    </xf>
    <xf numFmtId="4" fontId="2" fillId="0" borderId="13" xfId="33" applyNumberFormat="1" applyFont="1" applyBorder="1">
      <alignment/>
      <protection/>
    </xf>
    <xf numFmtId="4" fontId="1" fillId="0" borderId="13" xfId="33" applyNumberFormat="1" applyFont="1" applyBorder="1" applyAlignment="1">
      <alignment/>
      <protection/>
    </xf>
    <xf numFmtId="0" fontId="2" fillId="0" borderId="19" xfId="33" applyFont="1" applyBorder="1" applyAlignment="1">
      <alignment vertical="center" wrapText="1"/>
      <protection/>
    </xf>
    <xf numFmtId="0" fontId="2" fillId="0" borderId="19" xfId="33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1" fillId="0" borderId="19" xfId="33" applyBorder="1" applyAlignment="1">
      <alignment horizontal="center"/>
      <protection/>
    </xf>
    <xf numFmtId="0" fontId="3" fillId="0" borderId="19" xfId="33" applyFont="1" applyBorder="1" applyAlignment="1">
      <alignment/>
      <protection/>
    </xf>
    <xf numFmtId="0" fontId="2" fillId="0" borderId="19" xfId="33" applyFont="1" applyBorder="1">
      <alignment/>
      <protection/>
    </xf>
    <xf numFmtId="49" fontId="2" fillId="0" borderId="19" xfId="33" applyNumberFormat="1" applyFont="1" applyBorder="1" applyAlignment="1">
      <alignment horizontal="center"/>
      <protection/>
    </xf>
    <xf numFmtId="4" fontId="2" fillId="0" borderId="19" xfId="33" applyNumberFormat="1" applyFont="1" applyBorder="1">
      <alignment/>
      <protection/>
    </xf>
    <xf numFmtId="0" fontId="2" fillId="0" borderId="19" xfId="33" applyFont="1" applyBorder="1" applyAlignment="1">
      <alignment horizontal="center"/>
      <protection/>
    </xf>
    <xf numFmtId="172" fontId="2" fillId="0" borderId="11" xfId="33" applyNumberFormat="1" applyFont="1" applyBorder="1" applyAlignment="1">
      <alignment horizontal="right" wrapText="1"/>
      <protection/>
    </xf>
    <xf numFmtId="4" fontId="7" fillId="0" borderId="20" xfId="55" applyNumberFormat="1" applyFont="1" applyBorder="1" applyAlignment="1">
      <alignment horizontal="right" vertical="top" wrapText="1"/>
      <protection/>
    </xf>
    <xf numFmtId="172" fontId="4" fillId="34" borderId="11" xfId="33" applyNumberFormat="1" applyFont="1" applyFill="1" applyBorder="1" applyAlignment="1">
      <alignment horizontal="center" wrapText="1"/>
      <protection/>
    </xf>
    <xf numFmtId="172" fontId="2" fillId="35" borderId="11" xfId="33" applyNumberFormat="1" applyFont="1" applyFill="1" applyBorder="1" applyAlignment="1">
      <alignment horizontal="center" wrapText="1"/>
      <protection/>
    </xf>
    <xf numFmtId="4" fontId="7" fillId="0" borderId="21" xfId="53" applyNumberFormat="1" applyFont="1" applyBorder="1" applyAlignment="1">
      <alignment horizontal="right" vertical="top" wrapText="1"/>
      <protection/>
    </xf>
    <xf numFmtId="4" fontId="7" fillId="0" borderId="21" xfId="55" applyNumberFormat="1" applyFont="1" applyBorder="1" applyAlignment="1">
      <alignment horizontal="right" vertical="top" wrapText="1"/>
      <protection/>
    </xf>
    <xf numFmtId="172" fontId="3" fillId="34" borderId="11" xfId="33" applyNumberFormat="1" applyFont="1" applyFill="1" applyBorder="1" applyAlignment="1">
      <alignment horizontal="center" wrapText="1"/>
      <protection/>
    </xf>
    <xf numFmtId="172" fontId="3" fillId="35" borderId="11" xfId="33" applyNumberFormat="1" applyFont="1" applyFill="1" applyBorder="1" applyAlignment="1">
      <alignment horizontal="center" wrapText="1"/>
      <protection/>
    </xf>
    <xf numFmtId="172" fontId="43" fillId="35" borderId="19" xfId="0" applyNumberFormat="1" applyFont="1" applyFill="1" applyBorder="1" applyAlignment="1">
      <alignment horizontal="center" wrapText="1"/>
    </xf>
    <xf numFmtId="4" fontId="7" fillId="36" borderId="21" xfId="57" applyNumberFormat="1" applyFont="1" applyFill="1" applyBorder="1" applyAlignment="1">
      <alignment horizontal="right" vertical="top" wrapText="1"/>
      <protection/>
    </xf>
    <xf numFmtId="4" fontId="7" fillId="0" borderId="21" xfId="56" applyNumberFormat="1" applyFont="1" applyBorder="1" applyAlignment="1">
      <alignment horizontal="right" vertical="top" wrapText="1"/>
      <protection/>
    </xf>
    <xf numFmtId="4" fontId="7" fillId="37" borderId="21" xfId="57" applyNumberFormat="1" applyFont="1" applyFill="1" applyBorder="1" applyAlignment="1">
      <alignment horizontal="right" vertical="top" wrapText="1"/>
      <protection/>
    </xf>
    <xf numFmtId="4" fontId="7" fillId="0" borderId="21" xfId="57" applyNumberFormat="1" applyFont="1" applyBorder="1" applyAlignment="1">
      <alignment horizontal="right" vertical="top" wrapText="1"/>
      <protection/>
    </xf>
    <xf numFmtId="16" fontId="1" fillId="0" borderId="0" xfId="33" applyNumberFormat="1">
      <alignment/>
      <protection/>
    </xf>
    <xf numFmtId="0" fontId="2" fillId="35" borderId="11" xfId="33" applyFont="1" applyFill="1" applyBorder="1" applyAlignment="1">
      <alignment wrapText="1"/>
      <protection/>
    </xf>
    <xf numFmtId="49" fontId="2" fillId="35" borderId="11" xfId="33" applyNumberFormat="1" applyFont="1" applyFill="1" applyBorder="1" applyAlignment="1">
      <alignment horizontal="center"/>
      <protection/>
    </xf>
    <xf numFmtId="172" fontId="1" fillId="35" borderId="11" xfId="33" applyNumberFormat="1" applyFill="1" applyBorder="1" applyAlignment="1">
      <alignment horizontal="center" wrapText="1"/>
      <protection/>
    </xf>
    <xf numFmtId="0" fontId="1" fillId="35" borderId="0" xfId="33" applyFill="1">
      <alignment/>
      <protection/>
    </xf>
    <xf numFmtId="0" fontId="2" fillId="35" borderId="15" xfId="33" applyFont="1" applyFill="1" applyBorder="1">
      <alignment/>
      <protection/>
    </xf>
    <xf numFmtId="49" fontId="2" fillId="35" borderId="15" xfId="33" applyNumberFormat="1" applyFont="1" applyFill="1" applyBorder="1" applyAlignment="1">
      <alignment horizontal="center"/>
      <protection/>
    </xf>
    <xf numFmtId="172" fontId="4" fillId="35" borderId="11" xfId="33" applyNumberFormat="1" applyFont="1" applyFill="1" applyBorder="1" applyAlignment="1">
      <alignment horizontal="center" wrapText="1"/>
      <protection/>
    </xf>
    <xf numFmtId="0" fontId="2" fillId="35" borderId="11" xfId="33" applyFont="1" applyFill="1" applyBorder="1">
      <alignment/>
      <protection/>
    </xf>
    <xf numFmtId="172" fontId="2" fillId="35" borderId="15" xfId="33" applyNumberFormat="1" applyFont="1" applyFill="1" applyBorder="1" applyAlignment="1">
      <alignment horizontal="center" wrapText="1"/>
      <protection/>
    </xf>
    <xf numFmtId="172" fontId="2" fillId="35" borderId="13" xfId="33" applyNumberFormat="1" applyFont="1" applyFill="1" applyBorder="1" applyAlignment="1">
      <alignment horizontal="center" wrapText="1"/>
      <protection/>
    </xf>
    <xf numFmtId="172" fontId="1" fillId="35" borderId="13" xfId="33" applyNumberFormat="1" applyFill="1" applyBorder="1" applyAlignment="1">
      <alignment horizontal="center" wrapText="1"/>
      <protection/>
    </xf>
    <xf numFmtId="172" fontId="3" fillId="35" borderId="13" xfId="33" applyNumberFormat="1" applyFont="1" applyFill="1" applyBorder="1" applyAlignment="1">
      <alignment horizontal="center" wrapText="1"/>
      <protection/>
    </xf>
    <xf numFmtId="0" fontId="4" fillId="0" borderId="22" xfId="33" applyFont="1" applyBorder="1" applyAlignment="1">
      <alignment horizontal="center" wrapText="1"/>
      <protection/>
    </xf>
    <xf numFmtId="172" fontId="8" fillId="0" borderId="11" xfId="33" applyNumberFormat="1" applyFont="1" applyBorder="1" applyAlignment="1">
      <alignment horizontal="center" wrapText="1"/>
      <protection/>
    </xf>
    <xf numFmtId="171" fontId="0" fillId="0" borderId="19" xfId="64" applyFill="1" applyBorder="1" applyAlignment="1">
      <alignment horizontal="center" wrapText="1"/>
    </xf>
    <xf numFmtId="171" fontId="0" fillId="0" borderId="19" xfId="64" applyBorder="1" applyAlignment="1">
      <alignment horizontal="center" wrapText="1"/>
    </xf>
    <xf numFmtId="172" fontId="1" fillId="0" borderId="12" xfId="33" applyNumberFormat="1" applyBorder="1" applyAlignment="1">
      <alignment horizontal="center" wrapText="1"/>
      <protection/>
    </xf>
    <xf numFmtId="172" fontId="3" fillId="0" borderId="12" xfId="33" applyNumberFormat="1" applyFont="1" applyBorder="1" applyAlignment="1">
      <alignment horizontal="center" wrapText="1"/>
      <protection/>
    </xf>
    <xf numFmtId="172" fontId="3" fillId="0" borderId="14" xfId="33" applyNumberFormat="1" applyFont="1" applyBorder="1" applyAlignment="1">
      <alignment horizontal="center" wrapText="1"/>
      <protection/>
    </xf>
    <xf numFmtId="172" fontId="4" fillId="0" borderId="15" xfId="33" applyNumberFormat="1" applyFont="1" applyBorder="1" applyAlignment="1">
      <alignment horizontal="center" wrapText="1"/>
      <protection/>
    </xf>
    <xf numFmtId="172" fontId="3" fillId="0" borderId="15" xfId="33" applyNumberFormat="1" applyFont="1" applyBorder="1" applyAlignment="1">
      <alignment horizontal="center" wrapText="1"/>
      <protection/>
    </xf>
    <xf numFmtId="172" fontId="2" fillId="0" borderId="19" xfId="33" applyNumberFormat="1" applyFont="1" applyBorder="1" applyAlignment="1">
      <alignment horizontal="center" wrapText="1"/>
      <protection/>
    </xf>
    <xf numFmtId="0" fontId="7" fillId="0" borderId="23" xfId="0" applyFont="1" applyBorder="1" applyAlignment="1">
      <alignment horizontal="right" vertical="top" wrapText="1"/>
    </xf>
    <xf numFmtId="4" fontId="0" fillId="34" borderId="19" xfId="0" applyNumberFormat="1" applyFill="1" applyBorder="1" applyAlignment="1">
      <alignment horizontal="center"/>
    </xf>
    <xf numFmtId="171" fontId="0" fillId="34" borderId="19" xfId="64" applyFill="1" applyBorder="1" applyAlignment="1">
      <alignment horizontal="center" wrapText="1"/>
    </xf>
    <xf numFmtId="4" fontId="0" fillId="34" borderId="19" xfId="0" applyNumberFormat="1" applyFill="1" applyBorder="1" applyAlignment="1">
      <alignment/>
    </xf>
    <xf numFmtId="171" fontId="0" fillId="0" borderId="19" xfId="64" applyFont="1" applyBorder="1" applyAlignment="1">
      <alignment horizontal="center" wrapText="1"/>
    </xf>
    <xf numFmtId="172" fontId="0" fillId="0" borderId="19" xfId="64" applyNumberFormat="1" applyBorder="1" applyAlignment="1">
      <alignment horizontal="center" wrapText="1"/>
    </xf>
    <xf numFmtId="171" fontId="5" fillId="0" borderId="19" xfId="64" applyFont="1" applyBorder="1" applyAlignment="1">
      <alignment horizontal="center" wrapText="1"/>
    </xf>
    <xf numFmtId="172" fontId="5" fillId="0" borderId="19" xfId="64" applyNumberFormat="1" applyFont="1" applyBorder="1" applyAlignment="1">
      <alignment horizontal="center" wrapText="1"/>
    </xf>
    <xf numFmtId="4" fontId="9" fillId="0" borderId="21" xfId="55" applyNumberFormat="1" applyFont="1" applyFill="1" applyBorder="1" applyAlignment="1">
      <alignment horizontal="right" vertical="top"/>
      <protection/>
    </xf>
    <xf numFmtId="4" fontId="9" fillId="0" borderId="20" xfId="55" applyNumberFormat="1" applyFont="1" applyBorder="1" applyAlignment="1">
      <alignment horizontal="right" vertical="top" wrapText="1"/>
      <protection/>
    </xf>
    <xf numFmtId="171" fontId="9" fillId="0" borderId="19" xfId="64" applyFont="1" applyBorder="1" applyAlignment="1">
      <alignment horizontal="center" wrapText="1"/>
    </xf>
    <xf numFmtId="172" fontId="2" fillId="0" borderId="18" xfId="33" applyNumberFormat="1" applyFont="1" applyBorder="1" applyAlignment="1">
      <alignment horizontal="center" wrapText="1"/>
      <protection/>
    </xf>
    <xf numFmtId="172" fontId="4" fillId="0" borderId="18" xfId="33" applyNumberFormat="1" applyFont="1" applyBorder="1" applyAlignment="1">
      <alignment horizontal="center" wrapText="1"/>
      <protection/>
    </xf>
    <xf numFmtId="0" fontId="7" fillId="0" borderId="19" xfId="0" applyFont="1" applyBorder="1" applyAlignment="1">
      <alignment horizontal="right" vertical="top" wrapText="1"/>
    </xf>
    <xf numFmtId="172" fontId="3" fillId="0" borderId="19" xfId="33" applyNumberFormat="1" applyFont="1" applyBorder="1" applyAlignment="1">
      <alignment horizontal="center" wrapText="1"/>
      <protection/>
    </xf>
    <xf numFmtId="172" fontId="1" fillId="0" borderId="17" xfId="33" applyNumberFormat="1" applyBorder="1" applyAlignment="1">
      <alignment horizontal="center" wrapText="1"/>
      <protection/>
    </xf>
    <xf numFmtId="172" fontId="4" fillId="0" borderId="13" xfId="33" applyNumberFormat="1" applyFont="1" applyBorder="1" applyAlignment="1">
      <alignment horizontal="center" wrapText="1"/>
      <protection/>
    </xf>
    <xf numFmtId="4" fontId="7" fillId="0" borderId="19" xfId="55" applyNumberFormat="1" applyFont="1" applyBorder="1" applyAlignment="1">
      <alignment horizontal="right" vertical="top" wrapText="1"/>
      <protection/>
    </xf>
    <xf numFmtId="172" fontId="4" fillId="0" borderId="19" xfId="33" applyNumberFormat="1" applyFont="1" applyBorder="1" applyAlignment="1">
      <alignment horizontal="center" wrapText="1"/>
      <protection/>
    </xf>
    <xf numFmtId="172" fontId="2" fillId="0" borderId="18" xfId="33" applyNumberFormat="1" applyFont="1" applyBorder="1" applyAlignment="1">
      <alignment horizontal="center" vertical="center"/>
      <protection/>
    </xf>
    <xf numFmtId="4" fontId="7" fillId="0" borderId="19" xfId="54" applyNumberFormat="1" applyFont="1" applyBorder="1" applyAlignment="1">
      <alignment horizontal="right" vertical="top" wrapText="1"/>
      <protection/>
    </xf>
    <xf numFmtId="171" fontId="10" fillId="34" borderId="19" xfId="64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172" fontId="43" fillId="0" borderId="0" xfId="0" applyNumberFormat="1" applyFont="1" applyFill="1" applyBorder="1" applyAlignment="1">
      <alignment horizontal="center" wrapText="1"/>
    </xf>
    <xf numFmtId="4" fontId="7" fillId="34" borderId="0" xfId="55" applyNumberFormat="1" applyFont="1" applyFill="1" applyBorder="1" applyAlignment="1">
      <alignment horizontal="right" vertical="top" wrapText="1"/>
      <protection/>
    </xf>
    <xf numFmtId="172" fontId="2" fillId="6" borderId="11" xfId="33" applyNumberFormat="1" applyFont="1" applyFill="1" applyBorder="1" applyAlignment="1">
      <alignment horizontal="center" wrapText="1"/>
      <protection/>
    </xf>
    <xf numFmtId="172" fontId="2" fillId="34" borderId="11" xfId="33" applyNumberFormat="1" applyFont="1" applyFill="1" applyBorder="1" applyAlignment="1">
      <alignment horizontal="center" wrapText="1"/>
      <protection/>
    </xf>
    <xf numFmtId="172" fontId="43" fillId="34" borderId="19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4" fontId="4" fillId="0" borderId="11" xfId="33" applyNumberFormat="1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/>
      <protection/>
    </xf>
    <xf numFmtId="0" fontId="2" fillId="0" borderId="11" xfId="33" applyFont="1" applyBorder="1" applyAlignment="1">
      <alignment horizontal="left" vertical="center"/>
      <protection/>
    </xf>
    <xf numFmtId="0" fontId="3" fillId="0" borderId="18" xfId="33" applyFont="1" applyBorder="1" applyAlignment="1">
      <alignment horizontal="right"/>
      <protection/>
    </xf>
    <xf numFmtId="0" fontId="4" fillId="0" borderId="11" xfId="33" applyFont="1" applyBorder="1" applyAlignment="1">
      <alignment horizontal="center"/>
      <protection/>
    </xf>
    <xf numFmtId="0" fontId="2" fillId="0" borderId="18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right"/>
      <protection/>
    </xf>
    <xf numFmtId="4" fontId="4" fillId="0" borderId="15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4" fillId="0" borderId="11" xfId="33" applyFont="1" applyBorder="1" applyAlignment="1">
      <alignment horizontal="center" wrapText="1"/>
      <protection/>
    </xf>
    <xf numFmtId="0" fontId="2" fillId="0" borderId="1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right" wrapText="1"/>
      <protection/>
    </xf>
    <xf numFmtId="0" fontId="0" fillId="0" borderId="17" xfId="0" applyBorder="1" applyAlignment="1">
      <alignment horizontal="center" vertical="center"/>
    </xf>
    <xf numFmtId="0" fontId="4" fillId="0" borderId="10" xfId="33" applyFont="1" applyBorder="1" applyAlignment="1">
      <alignment horizontal="right"/>
      <protection/>
    </xf>
    <xf numFmtId="4" fontId="4" fillId="0" borderId="10" xfId="33" applyNumberFormat="1" applyFont="1" applyBorder="1" applyAlignment="1">
      <alignment horizontal="center" vertical="center"/>
      <protection/>
    </xf>
    <xf numFmtId="4" fontId="4" fillId="35" borderId="11" xfId="33" applyNumberFormat="1" applyFont="1" applyFill="1" applyBorder="1" applyAlignment="1">
      <alignment horizontal="center" vertical="center"/>
      <protection/>
    </xf>
    <xf numFmtId="4" fontId="4" fillId="0" borderId="11" xfId="33" applyNumberFormat="1" applyFont="1" applyFill="1" applyBorder="1" applyAlignment="1">
      <alignment horizontal="center" vertical="center"/>
      <protection/>
    </xf>
    <xf numFmtId="4" fontId="4" fillId="0" borderId="15" xfId="33" applyNumberFormat="1" applyFont="1" applyFill="1" applyBorder="1" applyAlignment="1">
      <alignment horizontal="center" vertical="center"/>
      <protection/>
    </xf>
    <xf numFmtId="0" fontId="1" fillId="0" borderId="11" xfId="33" applyBorder="1" applyAlignment="1">
      <alignment horizontal="center" vertical="center"/>
      <protection/>
    </xf>
    <xf numFmtId="4" fontId="4" fillId="0" borderId="13" xfId="33" applyNumberFormat="1" applyFont="1" applyBorder="1" applyAlignment="1">
      <alignment horizontal="center" vertical="center"/>
      <protection/>
    </xf>
    <xf numFmtId="0" fontId="2" fillId="35" borderId="11" xfId="33" applyFont="1" applyFill="1" applyBorder="1" applyAlignment="1">
      <alignment horizontal="center" vertical="center"/>
      <protection/>
    </xf>
    <xf numFmtId="0" fontId="2" fillId="35" borderId="18" xfId="33" applyFont="1" applyFill="1" applyBorder="1" applyAlignment="1">
      <alignment horizontal="center" vertical="center"/>
      <protection/>
    </xf>
    <xf numFmtId="0" fontId="4" fillId="35" borderId="11" xfId="33" applyFont="1" applyFill="1" applyBorder="1" applyAlignment="1">
      <alignment horizontal="right" wrapText="1"/>
      <protection/>
    </xf>
    <xf numFmtId="4" fontId="4" fillId="35" borderId="15" xfId="33" applyNumberFormat="1" applyFont="1" applyFill="1" applyBorder="1" applyAlignment="1">
      <alignment horizontal="center" vertical="center"/>
      <protection/>
    </xf>
    <xf numFmtId="0" fontId="4" fillId="35" borderId="11" xfId="33" applyFont="1" applyFill="1" applyBorder="1" applyAlignment="1">
      <alignment horizontal="center" wrapText="1"/>
      <protection/>
    </xf>
    <xf numFmtId="4" fontId="3" fillId="0" borderId="11" xfId="33" applyNumberFormat="1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right" wrapText="1"/>
      <protection/>
    </xf>
    <xf numFmtId="0" fontId="2" fillId="0" borderId="22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/>
      <protection/>
    </xf>
    <xf numFmtId="4" fontId="3" fillId="35" borderId="11" xfId="33" applyNumberFormat="1" applyFont="1" applyFill="1" applyBorder="1" applyAlignment="1">
      <alignment horizontal="center" vertical="center"/>
      <protection/>
    </xf>
    <xf numFmtId="0" fontId="2" fillId="0" borderId="24" xfId="33" applyFont="1" applyBorder="1" applyAlignment="1">
      <alignment horizontal="center"/>
      <protection/>
    </xf>
    <xf numFmtId="0" fontId="2" fillId="0" borderId="15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/>
      <protection/>
    </xf>
    <xf numFmtId="0" fontId="2" fillId="0" borderId="15" xfId="33" applyFont="1" applyBorder="1" applyAlignment="1">
      <alignment horizontal="left" vertical="center"/>
      <protection/>
    </xf>
    <xf numFmtId="0" fontId="4" fillId="0" borderId="18" xfId="33" applyFont="1" applyBorder="1" applyAlignment="1">
      <alignment horizontal="center"/>
      <protection/>
    </xf>
    <xf numFmtId="0" fontId="4" fillId="0" borderId="16" xfId="33" applyFont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0" borderId="17" xfId="33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right"/>
      <protection/>
    </xf>
    <xf numFmtId="0" fontId="4" fillId="0" borderId="16" xfId="33" applyFont="1" applyBorder="1" applyAlignment="1">
      <alignment horizontal="right"/>
      <protection/>
    </xf>
    <xf numFmtId="0" fontId="4" fillId="0" borderId="13" xfId="33" applyFont="1" applyBorder="1" applyAlignment="1">
      <alignment horizontal="right"/>
      <protection/>
    </xf>
    <xf numFmtId="4" fontId="4" fillId="0" borderId="18" xfId="33" applyNumberFormat="1" applyFont="1" applyBorder="1" applyAlignment="1">
      <alignment horizontal="center" vertical="center"/>
      <protection/>
    </xf>
    <xf numFmtId="4" fontId="4" fillId="0" borderId="16" xfId="33" applyNumberFormat="1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right" wrapText="1"/>
      <protection/>
    </xf>
    <xf numFmtId="0" fontId="4" fillId="0" borderId="16" xfId="33" applyFont="1" applyBorder="1" applyAlignment="1">
      <alignment horizontal="right" wrapText="1"/>
      <protection/>
    </xf>
    <xf numFmtId="0" fontId="4" fillId="0" borderId="13" xfId="33" applyFont="1" applyBorder="1" applyAlignment="1">
      <alignment horizontal="right" wrapText="1"/>
      <protection/>
    </xf>
    <xf numFmtId="0" fontId="4" fillId="0" borderId="18" xfId="33" applyFont="1" applyBorder="1" applyAlignment="1">
      <alignment horizontal="center" wrapText="1"/>
      <protection/>
    </xf>
    <xf numFmtId="0" fontId="4" fillId="0" borderId="16" xfId="33" applyFont="1" applyBorder="1" applyAlignment="1">
      <alignment horizontal="center" wrapText="1"/>
      <protection/>
    </xf>
    <xf numFmtId="0" fontId="4" fillId="0" borderId="13" xfId="33" applyFont="1" applyBorder="1" applyAlignment="1">
      <alignment horizontal="center" wrapText="1"/>
      <protection/>
    </xf>
    <xf numFmtId="4" fontId="3" fillId="0" borderId="18" xfId="33" applyNumberFormat="1" applyFont="1" applyBorder="1" applyAlignment="1">
      <alignment horizontal="center" vertical="center"/>
      <protection/>
    </xf>
    <xf numFmtId="4" fontId="3" fillId="0" borderId="16" xfId="33" applyNumberFormat="1" applyFont="1" applyBorder="1" applyAlignment="1">
      <alignment horizontal="center" vertical="center"/>
      <protection/>
    </xf>
    <xf numFmtId="4" fontId="3" fillId="0" borderId="13" xfId="33" applyNumberFormat="1" applyFont="1" applyBorder="1" applyAlignment="1">
      <alignment horizontal="center" vertical="center"/>
      <protection/>
    </xf>
    <xf numFmtId="2" fontId="4" fillId="0" borderId="13" xfId="33" applyNumberFormat="1" applyFont="1" applyBorder="1" applyAlignment="1">
      <alignment horizontal="center"/>
      <protection/>
    </xf>
    <xf numFmtId="0" fontId="4" fillId="0" borderId="19" xfId="33" applyFont="1" applyBorder="1" applyAlignment="1">
      <alignment horizontal="center" wrapText="1"/>
      <protection/>
    </xf>
    <xf numFmtId="0" fontId="2" fillId="0" borderId="19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right"/>
      <protection/>
    </xf>
    <xf numFmtId="4" fontId="3" fillId="0" borderId="19" xfId="33" applyNumberFormat="1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/>
      <protection/>
    </xf>
    <xf numFmtId="4" fontId="1" fillId="0" borderId="0" xfId="33" applyNumberFormat="1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 КБ Админ-хоз." xfId="53"/>
    <cellStyle name="Обычный_Анал КБ Субв." xfId="54"/>
    <cellStyle name="Обычный_Анализ РБ" xfId="55"/>
    <cellStyle name="Обычный_КБ питание" xfId="56"/>
    <cellStyle name="Обычный_СВОД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09"/>
  <sheetViews>
    <sheetView tabSelected="1" zoomScale="88" zoomScaleNormal="88" zoomScalePageLayoutView="0" workbookViewId="0" topLeftCell="A1">
      <pane xSplit="5" ySplit="3" topLeftCell="F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3" sqref="G73"/>
    </sheetView>
  </sheetViews>
  <sheetFormatPr defaultColWidth="9.28125" defaultRowHeight="12.75"/>
  <cols>
    <col min="1" max="1" width="40.00390625" style="1" customWidth="1"/>
    <col min="2" max="2" width="9.7109375" style="1" customWidth="1"/>
    <col min="3" max="3" width="14.8515625" style="1" customWidth="1"/>
    <col min="4" max="4" width="6.140625" style="2" customWidth="1"/>
    <col min="5" max="5" width="9.140625" style="2" customWidth="1"/>
    <col min="6" max="6" width="12.7109375" style="107" customWidth="1"/>
    <col min="7" max="7" width="15.28125" style="107" customWidth="1"/>
    <col min="8" max="8" width="12.7109375" style="107" customWidth="1"/>
    <col min="9" max="9" width="14.7109375" style="107" customWidth="1"/>
    <col min="10" max="10" width="15.00390625" style="107" customWidth="1"/>
    <col min="11" max="11" width="16.28125" style="107" customWidth="1"/>
    <col min="12" max="12" width="15.8515625" style="107" customWidth="1"/>
    <col min="13" max="16384" width="9.28125" style="1" customWidth="1"/>
  </cols>
  <sheetData>
    <row r="1" spans="1:10" ht="15">
      <c r="A1" s="4"/>
      <c r="B1" s="4"/>
      <c r="C1" s="4"/>
      <c r="D1" s="5"/>
      <c r="E1" s="5"/>
      <c r="F1" s="106"/>
      <c r="G1" s="106"/>
      <c r="H1" s="106"/>
      <c r="I1" s="106"/>
      <c r="J1" s="106"/>
    </row>
    <row r="2" spans="1:10" ht="18.75">
      <c r="A2" s="210" t="s">
        <v>180</v>
      </c>
      <c r="B2" s="210"/>
      <c r="C2" s="210"/>
      <c r="D2" s="210"/>
      <c r="E2" s="210"/>
      <c r="F2" s="210"/>
      <c r="G2" s="210"/>
      <c r="H2" s="108"/>
      <c r="I2" s="109"/>
      <c r="J2" s="109"/>
    </row>
    <row r="3" spans="1:12" ht="75.75" thickBot="1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3" t="s">
        <v>5</v>
      </c>
      <c r="G3" s="121" t="s">
        <v>6</v>
      </c>
      <c r="H3" s="13" t="s">
        <v>7</v>
      </c>
      <c r="I3" s="13" t="s">
        <v>8</v>
      </c>
      <c r="J3" s="13" t="s">
        <v>9</v>
      </c>
      <c r="K3" s="121" t="s">
        <v>202</v>
      </c>
      <c r="L3" s="13" t="s">
        <v>11</v>
      </c>
    </row>
    <row r="4" spans="1:12" ht="15.75" thickBot="1">
      <c r="A4" s="211" t="s">
        <v>12</v>
      </c>
      <c r="B4" s="16" t="s">
        <v>13</v>
      </c>
      <c r="C4" s="16" t="s">
        <v>14</v>
      </c>
      <c r="D4" s="17">
        <v>111</v>
      </c>
      <c r="E4" s="17">
        <v>211</v>
      </c>
      <c r="F4" s="191"/>
      <c r="G4" s="180">
        <v>7200000</v>
      </c>
      <c r="H4" s="112"/>
      <c r="I4" s="13">
        <f>G4</f>
        <v>7200000</v>
      </c>
      <c r="J4" s="191">
        <f>G4-H4-I4</f>
        <v>0</v>
      </c>
      <c r="K4" s="180">
        <v>0</v>
      </c>
      <c r="L4" s="44">
        <f>G4-K4</f>
        <v>7200000</v>
      </c>
    </row>
    <row r="5" spans="1:12" ht="15.75" thickBot="1">
      <c r="A5" s="211"/>
      <c r="B5" s="16" t="s">
        <v>13</v>
      </c>
      <c r="C5" s="16" t="s">
        <v>14</v>
      </c>
      <c r="D5" s="17">
        <v>111</v>
      </c>
      <c r="E5" s="17">
        <v>266</v>
      </c>
      <c r="F5" s="191"/>
      <c r="G5" s="193">
        <v>0</v>
      </c>
      <c r="H5" s="112"/>
      <c r="I5" s="13">
        <f>G5</f>
        <v>0</v>
      </c>
      <c r="J5" s="191">
        <f>G5-H5-I5</f>
        <v>0</v>
      </c>
      <c r="K5" s="180">
        <v>0</v>
      </c>
      <c r="L5" s="44">
        <f>G5-K5</f>
        <v>0</v>
      </c>
    </row>
    <row r="6" spans="1:12" ht="15.75" thickBot="1">
      <c r="A6" s="211"/>
      <c r="B6" s="212" t="s">
        <v>15</v>
      </c>
      <c r="C6" s="212"/>
      <c r="F6" s="13"/>
      <c r="G6" s="177">
        <f>G4+G5</f>
        <v>7200000</v>
      </c>
      <c r="H6" s="110">
        <f>H4+H5</f>
        <v>0</v>
      </c>
      <c r="I6" s="110">
        <f>I4+I5</f>
        <v>7200000</v>
      </c>
      <c r="J6" s="192">
        <f>G6-H6-I6</f>
        <v>0</v>
      </c>
      <c r="K6" s="194">
        <f>K4+K5</f>
        <v>0</v>
      </c>
      <c r="L6" s="45">
        <f>G6-K6</f>
        <v>7200000</v>
      </c>
    </row>
    <row r="7" spans="1:12" ht="15.75" thickBot="1">
      <c r="A7" s="211"/>
      <c r="B7" s="16" t="s">
        <v>13</v>
      </c>
      <c r="C7" s="16" t="s">
        <v>14</v>
      </c>
      <c r="D7" s="17">
        <v>119</v>
      </c>
      <c r="E7" s="17">
        <v>213</v>
      </c>
      <c r="F7" s="13"/>
      <c r="G7" s="149">
        <v>2174400</v>
      </c>
      <c r="H7" s="110"/>
      <c r="I7" s="110">
        <f>G7</f>
        <v>2174400</v>
      </c>
      <c r="J7" s="192">
        <f>G7-H7-I7</f>
        <v>0</v>
      </c>
      <c r="K7" s="180">
        <v>0</v>
      </c>
      <c r="L7" s="45">
        <f>G7-K7</f>
        <v>2174400</v>
      </c>
    </row>
    <row r="8" spans="1:12" ht="15">
      <c r="A8" s="213" t="s">
        <v>16</v>
      </c>
      <c r="B8" s="213"/>
      <c r="C8" s="213"/>
      <c r="D8" s="213"/>
      <c r="E8" s="22"/>
      <c r="F8" s="13"/>
      <c r="G8" s="13"/>
      <c r="H8" s="13"/>
      <c r="I8" s="13"/>
      <c r="J8" s="13"/>
      <c r="K8" s="114"/>
      <c r="L8" s="46"/>
    </row>
    <row r="9" spans="1:12" ht="15">
      <c r="A9" s="23" t="s">
        <v>17</v>
      </c>
      <c r="B9" s="16" t="s">
        <v>13</v>
      </c>
      <c r="C9" s="16" t="s">
        <v>14</v>
      </c>
      <c r="D9" s="214">
        <v>112</v>
      </c>
      <c r="E9" s="17">
        <v>266</v>
      </c>
      <c r="F9" s="112"/>
      <c r="G9" s="13">
        <v>0</v>
      </c>
      <c r="H9" s="13"/>
      <c r="I9" s="13">
        <v>0</v>
      </c>
      <c r="J9" s="13">
        <f>G9-H9-I9</f>
        <v>0</v>
      </c>
      <c r="K9" s="46">
        <v>0</v>
      </c>
      <c r="L9" s="46">
        <f>G9-J9</f>
        <v>0</v>
      </c>
    </row>
    <row r="10" spans="1:12" ht="15">
      <c r="A10" s="23" t="s">
        <v>18</v>
      </c>
      <c r="B10" s="16" t="s">
        <v>13</v>
      </c>
      <c r="C10" s="16" t="s">
        <v>14</v>
      </c>
      <c r="D10" s="214"/>
      <c r="E10" s="17">
        <v>112</v>
      </c>
      <c r="F10" s="113"/>
      <c r="G10" s="13">
        <v>0</v>
      </c>
      <c r="H10" s="13"/>
      <c r="I10" s="13"/>
      <c r="J10" s="13">
        <f>G10-H10-I10</f>
        <v>0</v>
      </c>
      <c r="K10" s="46"/>
      <c r="L10" s="46">
        <f>G10-J10</f>
        <v>0</v>
      </c>
    </row>
    <row r="11" spans="1:12" ht="15">
      <c r="A11" s="23" t="s">
        <v>19</v>
      </c>
      <c r="B11" s="16" t="s">
        <v>13</v>
      </c>
      <c r="C11" s="16" t="s">
        <v>14</v>
      </c>
      <c r="D11" s="214"/>
      <c r="E11" s="26">
        <v>222</v>
      </c>
      <c r="F11" s="114"/>
      <c r="G11" s="13">
        <v>0</v>
      </c>
      <c r="H11" s="112"/>
      <c r="I11" s="13"/>
      <c r="J11" s="13">
        <f>G11-H11-I11</f>
        <v>0</v>
      </c>
      <c r="K11" s="46"/>
      <c r="L11" s="46">
        <f>G11-J11</f>
        <v>0</v>
      </c>
    </row>
    <row r="12" spans="1:12" ht="15">
      <c r="A12" s="23" t="s">
        <v>20</v>
      </c>
      <c r="B12" s="16" t="s">
        <v>13</v>
      </c>
      <c r="C12" s="16" t="s">
        <v>14</v>
      </c>
      <c r="D12" s="214"/>
      <c r="E12" s="26">
        <v>226</v>
      </c>
      <c r="F12" s="114"/>
      <c r="G12" s="13">
        <v>0</v>
      </c>
      <c r="H12" s="112"/>
      <c r="I12" s="13"/>
      <c r="J12" s="13">
        <f>G12-H12-I12</f>
        <v>0</v>
      </c>
      <c r="K12" s="46"/>
      <c r="L12" s="46">
        <f>G12-J12</f>
        <v>0</v>
      </c>
    </row>
    <row r="13" spans="1:12" ht="15">
      <c r="A13" s="23" t="s">
        <v>21</v>
      </c>
      <c r="B13" s="16" t="s">
        <v>13</v>
      </c>
      <c r="C13" s="16" t="s">
        <v>14</v>
      </c>
      <c r="D13" s="214"/>
      <c r="E13" s="26">
        <v>226</v>
      </c>
      <c r="F13" s="114"/>
      <c r="G13" s="13">
        <v>0</v>
      </c>
      <c r="H13" s="112"/>
      <c r="I13" s="13"/>
      <c r="J13" s="13">
        <f>G13-H13-I13</f>
        <v>0</v>
      </c>
      <c r="K13" s="46"/>
      <c r="L13" s="46">
        <f>G13-J13</f>
        <v>0</v>
      </c>
    </row>
    <row r="14" spans="1:12" ht="15">
      <c r="A14" s="215" t="s">
        <v>22</v>
      </c>
      <c r="B14" s="215"/>
      <c r="C14" s="215"/>
      <c r="D14" s="29"/>
      <c r="E14" s="209">
        <f>G9+G10+G11+G12+G13</f>
        <v>0</v>
      </c>
      <c r="F14" s="209"/>
      <c r="G14" s="209"/>
      <c r="H14" s="115">
        <f>H9+H10+H11+H12+H13</f>
        <v>0</v>
      </c>
      <c r="I14" s="13">
        <f>I9+I10+I11+I12+I13</f>
        <v>0</v>
      </c>
      <c r="J14" s="110">
        <f>E14-I14-H14</f>
        <v>0</v>
      </c>
      <c r="K14" s="111">
        <f>K9+K10+K11+K12+K13</f>
        <v>0</v>
      </c>
      <c r="L14" s="111">
        <f>E14-K14</f>
        <v>0</v>
      </c>
    </row>
    <row r="15" spans="1:12" ht="15" customHeight="1">
      <c r="A15" s="219" t="s">
        <v>23</v>
      </c>
      <c r="B15" s="219"/>
      <c r="C15" s="219"/>
      <c r="D15" s="219"/>
      <c r="E15" s="219"/>
      <c r="F15" s="44"/>
      <c r="G15" s="45"/>
      <c r="H15" s="111"/>
      <c r="I15" s="13"/>
      <c r="J15" s="13"/>
      <c r="K15" s="46"/>
      <c r="L15" s="46"/>
    </row>
    <row r="16" spans="1:12" ht="27.75" customHeight="1">
      <c r="A16" s="31" t="s">
        <v>24</v>
      </c>
      <c r="B16" s="32" t="s">
        <v>13</v>
      </c>
      <c r="C16" s="32" t="s">
        <v>14</v>
      </c>
      <c r="D16" s="220">
        <v>113</v>
      </c>
      <c r="E16" s="33">
        <v>226</v>
      </c>
      <c r="F16" s="13"/>
      <c r="G16" s="13"/>
      <c r="H16" s="13"/>
      <c r="I16" s="13"/>
      <c r="J16" s="13">
        <f>G16-H16-I16</f>
        <v>0</v>
      </c>
      <c r="K16" s="46"/>
      <c r="L16" s="46">
        <f>G16-K16</f>
        <v>0</v>
      </c>
    </row>
    <row r="17" spans="1:12" ht="16.5" customHeight="1">
      <c r="A17" s="221" t="s">
        <v>25</v>
      </c>
      <c r="B17" s="221"/>
      <c r="C17" s="221"/>
      <c r="D17" s="220"/>
      <c r="E17" s="209">
        <f>G16</f>
        <v>0</v>
      </c>
      <c r="F17" s="209"/>
      <c r="G17" s="209"/>
      <c r="H17" s="115">
        <f>H16</f>
        <v>0</v>
      </c>
      <c r="I17" s="13">
        <f>I16</f>
        <v>0</v>
      </c>
      <c r="J17" s="110">
        <f>E17-I17-H17</f>
        <v>0</v>
      </c>
      <c r="K17" s="111">
        <f>K16</f>
        <v>0</v>
      </c>
      <c r="L17" s="111">
        <f>E17-K17</f>
        <v>0</v>
      </c>
    </row>
    <row r="18" spans="1:12" ht="15">
      <c r="A18" s="213" t="s">
        <v>26</v>
      </c>
      <c r="B18" s="213"/>
      <c r="C18" s="213"/>
      <c r="D18" s="213"/>
      <c r="E18" s="213"/>
      <c r="F18" s="44"/>
      <c r="G18" s="13"/>
      <c r="H18" s="13"/>
      <c r="I18" s="13"/>
      <c r="J18" s="13"/>
      <c r="K18" s="46"/>
      <c r="L18" s="46"/>
    </row>
    <row r="19" spans="1:12" ht="15">
      <c r="A19" s="23" t="s">
        <v>27</v>
      </c>
      <c r="B19" s="16" t="s">
        <v>13</v>
      </c>
      <c r="C19" s="16" t="s">
        <v>14</v>
      </c>
      <c r="D19" s="220">
        <v>244</v>
      </c>
      <c r="E19" s="17">
        <v>221</v>
      </c>
      <c r="F19" s="13"/>
      <c r="G19" s="13">
        <v>0</v>
      </c>
      <c r="H19" s="13"/>
      <c r="I19" s="13">
        <v>0</v>
      </c>
      <c r="J19" s="13">
        <f>G19-H19-I19</f>
        <v>0</v>
      </c>
      <c r="K19" s="46">
        <v>0</v>
      </c>
      <c r="L19" s="46">
        <f>G19-K19</f>
        <v>0</v>
      </c>
    </row>
    <row r="20" spans="1:12" ht="15">
      <c r="A20" s="215" t="s">
        <v>28</v>
      </c>
      <c r="B20" s="215"/>
      <c r="C20" s="215"/>
      <c r="D20" s="220"/>
      <c r="E20" s="209">
        <f>G19</f>
        <v>0</v>
      </c>
      <c r="F20" s="209"/>
      <c r="G20" s="209"/>
      <c r="H20" s="115">
        <f>H19</f>
        <v>0</v>
      </c>
      <c r="I20" s="13">
        <f>I19</f>
        <v>0</v>
      </c>
      <c r="J20" s="110">
        <f>E20-I20-H20</f>
        <v>0</v>
      </c>
      <c r="K20" s="111">
        <f>K19</f>
        <v>0</v>
      </c>
      <c r="L20" s="111">
        <f>E20-K20</f>
        <v>0</v>
      </c>
    </row>
    <row r="21" spans="1:12" ht="15">
      <c r="A21" s="213" t="s">
        <v>29</v>
      </c>
      <c r="B21" s="213"/>
      <c r="C21" s="213"/>
      <c r="D21" s="213"/>
      <c r="E21" s="213"/>
      <c r="F21" s="44"/>
      <c r="G21" s="13"/>
      <c r="H21" s="13"/>
      <c r="I21" s="13"/>
      <c r="J21" s="13"/>
      <c r="K21" s="46"/>
      <c r="L21" s="46"/>
    </row>
    <row r="22" spans="1:12" ht="15">
      <c r="A22" s="23" t="s">
        <v>30</v>
      </c>
      <c r="B22" s="16" t="s">
        <v>13</v>
      </c>
      <c r="C22" s="16" t="s">
        <v>14</v>
      </c>
      <c r="D22" s="220">
        <v>244</v>
      </c>
      <c r="E22" s="17">
        <v>222</v>
      </c>
      <c r="F22" s="13"/>
      <c r="G22" s="13">
        <v>0</v>
      </c>
      <c r="H22" s="13"/>
      <c r="I22" s="13"/>
      <c r="J22" s="13">
        <f>G22-H22-I22</f>
        <v>0</v>
      </c>
      <c r="K22" s="46"/>
      <c r="L22" s="46">
        <f>G22-K22</f>
        <v>0</v>
      </c>
    </row>
    <row r="23" spans="1:12" ht="15">
      <c r="A23" s="23"/>
      <c r="B23" s="16" t="s">
        <v>13</v>
      </c>
      <c r="C23" s="16" t="s">
        <v>14</v>
      </c>
      <c r="D23" s="220"/>
      <c r="E23" s="17"/>
      <c r="F23" s="13"/>
      <c r="G23" s="13"/>
      <c r="H23" s="13"/>
      <c r="I23" s="13"/>
      <c r="J23" s="13"/>
      <c r="K23" s="46"/>
      <c r="L23" s="46"/>
    </row>
    <row r="24" spans="1:12" ht="15">
      <c r="A24" s="215" t="s">
        <v>31</v>
      </c>
      <c r="B24" s="215"/>
      <c r="C24" s="215"/>
      <c r="D24" s="220"/>
      <c r="E24" s="209">
        <f>G22+G23</f>
        <v>0</v>
      </c>
      <c r="F24" s="209">
        <f>H22+H23</f>
        <v>0</v>
      </c>
      <c r="G24" s="209">
        <f>I22+I23</f>
        <v>0</v>
      </c>
      <c r="H24" s="116">
        <f>J22+J23</f>
        <v>0</v>
      </c>
      <c r="I24" s="116">
        <f>K22+K23</f>
        <v>0</v>
      </c>
      <c r="J24" s="110">
        <f>E24-I24-H24</f>
        <v>0</v>
      </c>
      <c r="K24" s="111">
        <f>K22+K23</f>
        <v>0</v>
      </c>
      <c r="L24" s="111">
        <f>E24-K24</f>
        <v>0</v>
      </c>
    </row>
    <row r="25" spans="1:12" ht="15">
      <c r="A25" s="213" t="s">
        <v>32</v>
      </c>
      <c r="B25" s="213"/>
      <c r="C25" s="213"/>
      <c r="D25" s="213"/>
      <c r="E25" s="213"/>
      <c r="F25" s="174"/>
      <c r="G25" s="175"/>
      <c r="H25" s="175"/>
      <c r="I25" s="121"/>
      <c r="J25" s="121"/>
      <c r="K25" s="118"/>
      <c r="L25" s="118"/>
    </row>
    <row r="26" spans="1:13" ht="15" customHeight="1" thickBot="1">
      <c r="A26" s="35" t="s">
        <v>33</v>
      </c>
      <c r="B26" s="32" t="s">
        <v>13</v>
      </c>
      <c r="C26" s="32" t="s">
        <v>14</v>
      </c>
      <c r="D26" s="217">
        <v>247</v>
      </c>
      <c r="E26" s="214">
        <v>223</v>
      </c>
      <c r="F26" s="127"/>
      <c r="G26" s="172"/>
      <c r="H26" s="173"/>
      <c r="I26" s="205">
        <v>943200</v>
      </c>
      <c r="J26" s="185">
        <f aca="true" t="shared" si="0" ref="J26:J31">G26-H26-I26</f>
        <v>-943200</v>
      </c>
      <c r="K26" s="188"/>
      <c r="L26" s="173">
        <f aca="true" t="shared" si="1" ref="L26:L33">G26-K26</f>
        <v>0</v>
      </c>
      <c r="M26" s="157"/>
    </row>
    <row r="27" spans="1:12" ht="15.75" thickBot="1">
      <c r="A27" s="23" t="s">
        <v>34</v>
      </c>
      <c r="B27" s="16" t="s">
        <v>13</v>
      </c>
      <c r="C27" s="16" t="s">
        <v>14</v>
      </c>
      <c r="D27" s="218"/>
      <c r="E27" s="214"/>
      <c r="F27" s="179"/>
      <c r="G27" s="172">
        <v>2965382</v>
      </c>
      <c r="H27" s="172"/>
      <c r="I27" s="182">
        <v>5547828.64</v>
      </c>
      <c r="J27" s="185">
        <f t="shared" si="0"/>
        <v>-2582446.6399999997</v>
      </c>
      <c r="K27" s="180"/>
      <c r="L27" s="173">
        <f t="shared" si="1"/>
        <v>2965382</v>
      </c>
    </row>
    <row r="28" spans="1:13" ht="15" customHeight="1" thickBot="1">
      <c r="A28" s="23"/>
      <c r="B28" s="16"/>
      <c r="C28" s="16"/>
      <c r="D28" s="217">
        <v>244</v>
      </c>
      <c r="E28" s="214"/>
      <c r="F28" s="179"/>
      <c r="G28" s="186">
        <f>G26+G27</f>
        <v>2965382</v>
      </c>
      <c r="H28" s="173"/>
      <c r="I28" s="186">
        <f>I26+I27</f>
        <v>6491028.64</v>
      </c>
      <c r="J28" s="187">
        <f>J26+J27</f>
        <v>-3525646.6399999997</v>
      </c>
      <c r="K28" s="201">
        <f>K26+K27</f>
        <v>0</v>
      </c>
      <c r="L28" s="186">
        <f t="shared" si="1"/>
        <v>2965382</v>
      </c>
      <c r="M28" s="157"/>
    </row>
    <row r="29" spans="1:12" ht="15.75" thickBot="1">
      <c r="A29" s="23" t="s">
        <v>36</v>
      </c>
      <c r="B29" s="16" t="s">
        <v>13</v>
      </c>
      <c r="C29" s="16" t="s">
        <v>14</v>
      </c>
      <c r="D29" s="222"/>
      <c r="E29" s="214"/>
      <c r="F29" s="179"/>
      <c r="G29" s="173">
        <v>702066</v>
      </c>
      <c r="H29" s="173"/>
      <c r="I29" s="181">
        <v>480060.6</v>
      </c>
      <c r="J29" s="185">
        <f t="shared" si="0"/>
        <v>222005.40000000002</v>
      </c>
      <c r="K29" s="180"/>
      <c r="L29" s="184">
        <f>G29-K29</f>
        <v>702066</v>
      </c>
    </row>
    <row r="30" spans="1:12" ht="15" customHeight="1" thickBot="1">
      <c r="A30" s="23" t="s">
        <v>37</v>
      </c>
      <c r="B30" s="16" t="s">
        <v>13</v>
      </c>
      <c r="C30" s="16" t="s">
        <v>14</v>
      </c>
      <c r="D30" s="222"/>
      <c r="E30" s="214"/>
      <c r="F30" s="179"/>
      <c r="G30" s="173"/>
      <c r="H30" s="173"/>
      <c r="I30" s="173"/>
      <c r="J30" s="185">
        <f t="shared" si="0"/>
        <v>0</v>
      </c>
      <c r="K30" s="190"/>
      <c r="L30" s="173">
        <f t="shared" si="1"/>
        <v>0</v>
      </c>
    </row>
    <row r="31" spans="1:12" ht="15" customHeight="1" thickBot="1">
      <c r="A31" s="23" t="s">
        <v>38</v>
      </c>
      <c r="B31" s="16" t="s">
        <v>13</v>
      </c>
      <c r="C31" s="16" t="s">
        <v>14</v>
      </c>
      <c r="D31" s="222"/>
      <c r="E31" s="214"/>
      <c r="F31" s="179"/>
      <c r="G31" s="173"/>
      <c r="H31" s="173"/>
      <c r="I31" s="182"/>
      <c r="J31" s="185">
        <f t="shared" si="0"/>
        <v>0</v>
      </c>
      <c r="K31" s="180"/>
      <c r="L31" s="173">
        <f t="shared" si="1"/>
        <v>0</v>
      </c>
    </row>
    <row r="32" spans="1:12" ht="15" customHeight="1">
      <c r="A32" s="23" t="s">
        <v>39</v>
      </c>
      <c r="B32" s="16" t="s">
        <v>13</v>
      </c>
      <c r="C32" s="16" t="s">
        <v>14</v>
      </c>
      <c r="D32" s="222"/>
      <c r="E32" s="214"/>
      <c r="F32" s="179"/>
      <c r="G32" s="173"/>
      <c r="H32" s="173"/>
      <c r="I32" s="173"/>
      <c r="J32" s="185"/>
      <c r="K32" s="190"/>
      <c r="L32" s="173">
        <f t="shared" si="1"/>
        <v>0</v>
      </c>
    </row>
    <row r="33" spans="1:13" ht="15" customHeight="1">
      <c r="A33" s="23" t="s">
        <v>40</v>
      </c>
      <c r="B33" s="16" t="s">
        <v>13</v>
      </c>
      <c r="C33" s="16" t="s">
        <v>14</v>
      </c>
      <c r="D33" s="218"/>
      <c r="E33" s="214"/>
      <c r="F33" s="179"/>
      <c r="G33" s="173"/>
      <c r="H33" s="173"/>
      <c r="I33" s="173"/>
      <c r="J33" s="185">
        <f>G33-H33-I33</f>
        <v>0</v>
      </c>
      <c r="K33" s="189"/>
      <c r="L33" s="173">
        <f t="shared" si="1"/>
        <v>0</v>
      </c>
      <c r="M33" s="157"/>
    </row>
    <row r="34" spans="1:13" ht="15" customHeight="1">
      <c r="A34" s="215" t="s">
        <v>41</v>
      </c>
      <c r="B34" s="215"/>
      <c r="C34" s="215"/>
      <c r="D34" s="17"/>
      <c r="E34" s="209">
        <f>G29+G30+G31+G32+G33</f>
        <v>702066</v>
      </c>
      <c r="F34" s="216"/>
      <c r="G34" s="216"/>
      <c r="H34" s="176">
        <f>H26+H27+H28+H29+H30+H31+H32+H33</f>
        <v>0</v>
      </c>
      <c r="I34" s="177">
        <f>I29+I30+I31+I32+I33</f>
        <v>480060.6</v>
      </c>
      <c r="J34" s="177">
        <f>E34-I34</f>
        <v>222005.40000000002</v>
      </c>
      <c r="K34" s="178">
        <f>K29+K30+K31+K32+K33</f>
        <v>0</v>
      </c>
      <c r="L34" s="178">
        <f>E34-K34</f>
        <v>702066</v>
      </c>
      <c r="M34" s="157"/>
    </row>
    <row r="35" spans="1:12" ht="15" customHeight="1">
      <c r="A35" s="213" t="s">
        <v>42</v>
      </c>
      <c r="B35" s="213"/>
      <c r="C35" s="213"/>
      <c r="D35" s="213"/>
      <c r="E35" s="213"/>
      <c r="F35" s="44"/>
      <c r="G35" s="45"/>
      <c r="H35" s="45"/>
      <c r="I35" s="13"/>
      <c r="J35" s="13"/>
      <c r="K35" s="46"/>
      <c r="L35" s="46"/>
    </row>
    <row r="36" spans="1:12" ht="15" customHeight="1">
      <c r="A36" s="35" t="s">
        <v>43</v>
      </c>
      <c r="B36" s="32" t="s">
        <v>13</v>
      </c>
      <c r="C36" s="32" t="s">
        <v>14</v>
      </c>
      <c r="D36" s="220">
        <v>244</v>
      </c>
      <c r="E36" s="17">
        <v>224</v>
      </c>
      <c r="F36" s="13"/>
      <c r="G36" s="13"/>
      <c r="H36" s="13"/>
      <c r="I36" s="13"/>
      <c r="J36" s="13">
        <f>G36-H36-I36</f>
        <v>0</v>
      </c>
      <c r="K36" s="46"/>
      <c r="L36" s="46"/>
    </row>
    <row r="37" spans="1:12" ht="15" customHeight="1">
      <c r="A37" s="223" t="s">
        <v>44</v>
      </c>
      <c r="B37" s="223"/>
      <c r="C37" s="223"/>
      <c r="D37" s="220"/>
      <c r="E37" s="224">
        <f>G36</f>
        <v>0</v>
      </c>
      <c r="F37" s="224"/>
      <c r="G37" s="224"/>
      <c r="H37" s="115">
        <f>H36</f>
        <v>0</v>
      </c>
      <c r="I37" s="13">
        <f>I36</f>
        <v>0</v>
      </c>
      <c r="J37" s="110">
        <f>E37-I37-H37</f>
        <v>0</v>
      </c>
      <c r="K37" s="111">
        <f>K36</f>
        <v>0</v>
      </c>
      <c r="L37" s="111">
        <f>E37-K37</f>
        <v>0</v>
      </c>
    </row>
    <row r="38" spans="1:12" ht="15" customHeight="1">
      <c r="A38" s="213" t="s">
        <v>45</v>
      </c>
      <c r="B38" s="213"/>
      <c r="C38" s="213"/>
      <c r="D38" s="213"/>
      <c r="E38" s="213"/>
      <c r="F38" s="44"/>
      <c r="G38" s="13"/>
      <c r="H38" s="45"/>
      <c r="I38" s="13"/>
      <c r="J38" s="13"/>
      <c r="K38" s="46"/>
      <c r="L38" s="46"/>
    </row>
    <row r="39" spans="1:12" s="161" customFormat="1" ht="15">
      <c r="A39" s="162" t="s">
        <v>46</v>
      </c>
      <c r="B39" s="163" t="s">
        <v>13</v>
      </c>
      <c r="C39" s="163" t="s">
        <v>14</v>
      </c>
      <c r="D39" s="220">
        <v>244</v>
      </c>
      <c r="E39" s="220">
        <v>225</v>
      </c>
      <c r="F39" s="147"/>
      <c r="G39" s="152">
        <v>0</v>
      </c>
      <c r="H39" s="152"/>
      <c r="I39" s="152">
        <v>0</v>
      </c>
      <c r="J39" s="164">
        <f aca="true" t="shared" si="2" ref="J39:J57">G39-H39-I39</f>
        <v>0</v>
      </c>
      <c r="K39" s="160">
        <v>0</v>
      </c>
      <c r="L39" s="160">
        <f aca="true" t="shared" si="3" ref="L39:L57">G39-K39</f>
        <v>0</v>
      </c>
    </row>
    <row r="40" spans="1:12" s="161" customFormat="1" ht="15" customHeight="1">
      <c r="A40" s="165" t="s">
        <v>47</v>
      </c>
      <c r="B40" s="159" t="s">
        <v>13</v>
      </c>
      <c r="C40" s="159" t="s">
        <v>14</v>
      </c>
      <c r="D40" s="220"/>
      <c r="E40" s="220"/>
      <c r="F40" s="147"/>
      <c r="G40" s="152">
        <f>3147+20493.52</f>
        <v>23640.52</v>
      </c>
      <c r="H40" s="152"/>
      <c r="I40" s="207">
        <v>23640.52</v>
      </c>
      <c r="J40" s="164">
        <f t="shared" si="2"/>
        <v>0</v>
      </c>
      <c r="K40" s="160">
        <v>0</v>
      </c>
      <c r="L40" s="160">
        <f t="shared" si="3"/>
        <v>23640.52</v>
      </c>
    </row>
    <row r="41" spans="1:12" s="161" customFormat="1" ht="30.75" customHeight="1">
      <c r="A41" s="158" t="s">
        <v>185</v>
      </c>
      <c r="B41" s="159" t="s">
        <v>13</v>
      </c>
      <c r="C41" s="159" t="s">
        <v>14</v>
      </c>
      <c r="D41" s="220"/>
      <c r="E41" s="220"/>
      <c r="F41" s="147"/>
      <c r="G41" s="152">
        <v>0</v>
      </c>
      <c r="H41" s="152"/>
      <c r="I41" s="152">
        <v>0</v>
      </c>
      <c r="J41" s="164">
        <f t="shared" si="2"/>
        <v>0</v>
      </c>
      <c r="K41" s="160">
        <v>0</v>
      </c>
      <c r="L41" s="160">
        <f t="shared" si="3"/>
        <v>0</v>
      </c>
    </row>
    <row r="42" spans="1:12" s="161" customFormat="1" ht="15" customHeight="1">
      <c r="A42" s="165" t="s">
        <v>188</v>
      </c>
      <c r="B42" s="159" t="s">
        <v>13</v>
      </c>
      <c r="C42" s="159" t="s">
        <v>14</v>
      </c>
      <c r="D42" s="220"/>
      <c r="E42" s="220"/>
      <c r="F42" s="147"/>
      <c r="G42" s="147"/>
      <c r="H42" s="147"/>
      <c r="I42" s="147"/>
      <c r="J42" s="147">
        <f t="shared" si="2"/>
        <v>0</v>
      </c>
      <c r="K42" s="160"/>
      <c r="L42" s="160">
        <f t="shared" si="3"/>
        <v>0</v>
      </c>
    </row>
    <row r="43" spans="1:12" ht="15" customHeight="1">
      <c r="A43" s="38" t="s">
        <v>49</v>
      </c>
      <c r="B43" s="16" t="s">
        <v>13</v>
      </c>
      <c r="C43" s="16" t="s">
        <v>14</v>
      </c>
      <c r="D43" s="220"/>
      <c r="E43" s="220"/>
      <c r="F43" s="13"/>
      <c r="G43" s="13"/>
      <c r="H43" s="13"/>
      <c r="I43" s="13"/>
      <c r="J43" s="13">
        <f t="shared" si="2"/>
        <v>0</v>
      </c>
      <c r="K43" s="46"/>
      <c r="L43" s="46">
        <f t="shared" si="3"/>
        <v>0</v>
      </c>
    </row>
    <row r="44" spans="1:12" ht="15" customHeight="1">
      <c r="A44" s="23" t="s">
        <v>50</v>
      </c>
      <c r="B44" s="16" t="s">
        <v>13</v>
      </c>
      <c r="C44" s="16" t="s">
        <v>14</v>
      </c>
      <c r="D44" s="220"/>
      <c r="E44" s="220"/>
      <c r="F44" s="13"/>
      <c r="G44" s="13"/>
      <c r="H44" s="13"/>
      <c r="I44" s="13"/>
      <c r="J44" s="13">
        <f t="shared" si="2"/>
        <v>0</v>
      </c>
      <c r="K44" s="46"/>
      <c r="L44" s="46">
        <f t="shared" si="3"/>
        <v>0</v>
      </c>
    </row>
    <row r="45" spans="1:12" s="161" customFormat="1" ht="15.75" customHeight="1">
      <c r="A45" s="158" t="s">
        <v>51</v>
      </c>
      <c r="B45" s="159" t="s">
        <v>13</v>
      </c>
      <c r="C45" s="159" t="s">
        <v>14</v>
      </c>
      <c r="D45" s="220"/>
      <c r="E45" s="220"/>
      <c r="F45" s="147"/>
      <c r="G45" s="147">
        <v>0</v>
      </c>
      <c r="H45" s="147"/>
      <c r="I45" s="147">
        <v>0</v>
      </c>
      <c r="J45" s="147">
        <f t="shared" si="2"/>
        <v>0</v>
      </c>
      <c r="K45" s="160">
        <v>0</v>
      </c>
      <c r="L45" s="160">
        <f t="shared" si="3"/>
        <v>0</v>
      </c>
    </row>
    <row r="46" spans="1:12" ht="15">
      <c r="A46" s="35" t="s">
        <v>52</v>
      </c>
      <c r="B46" s="32" t="s">
        <v>13</v>
      </c>
      <c r="C46" s="32" t="s">
        <v>14</v>
      </c>
      <c r="D46" s="220"/>
      <c r="E46" s="220"/>
      <c r="F46" s="13"/>
      <c r="G46" s="13"/>
      <c r="H46" s="13"/>
      <c r="I46" s="13"/>
      <c r="J46" s="13">
        <f t="shared" si="2"/>
        <v>0</v>
      </c>
      <c r="K46" s="46"/>
      <c r="L46" s="46">
        <f t="shared" si="3"/>
        <v>0</v>
      </c>
    </row>
    <row r="47" spans="1:12" ht="15" customHeight="1">
      <c r="A47" s="23" t="s">
        <v>53</v>
      </c>
      <c r="B47" s="16" t="s">
        <v>13</v>
      </c>
      <c r="C47" s="16" t="s">
        <v>14</v>
      </c>
      <c r="D47" s="220"/>
      <c r="E47" s="220"/>
      <c r="F47" s="13"/>
      <c r="G47" s="13">
        <v>20000</v>
      </c>
      <c r="H47" s="13"/>
      <c r="I47" s="13">
        <v>20000</v>
      </c>
      <c r="J47" s="13">
        <f t="shared" si="2"/>
        <v>0</v>
      </c>
      <c r="K47" s="46"/>
      <c r="L47" s="46">
        <f t="shared" si="3"/>
        <v>20000</v>
      </c>
    </row>
    <row r="48" spans="1:12" s="161" customFormat="1" ht="15" customHeight="1">
      <c r="A48" s="165" t="s">
        <v>54</v>
      </c>
      <c r="B48" s="159" t="s">
        <v>13</v>
      </c>
      <c r="C48" s="159" t="s">
        <v>14</v>
      </c>
      <c r="D48" s="220"/>
      <c r="E48" s="220"/>
      <c r="F48" s="147"/>
      <c r="G48" s="152">
        <f>4700-3137+0.76</f>
        <v>1563.76</v>
      </c>
      <c r="H48" s="152"/>
      <c r="I48" s="207">
        <v>1563</v>
      </c>
      <c r="J48" s="147">
        <f t="shared" si="2"/>
        <v>0.7599999999999909</v>
      </c>
      <c r="K48" s="160">
        <v>0</v>
      </c>
      <c r="L48" s="160">
        <f t="shared" si="3"/>
        <v>1563.76</v>
      </c>
    </row>
    <row r="49" spans="1:12" ht="15" customHeight="1">
      <c r="A49" s="23" t="s">
        <v>55</v>
      </c>
      <c r="B49" s="16" t="s">
        <v>13</v>
      </c>
      <c r="C49" s="16" t="s">
        <v>14</v>
      </c>
      <c r="D49" s="220"/>
      <c r="E49" s="220"/>
      <c r="F49" s="13"/>
      <c r="G49" s="127">
        <v>0</v>
      </c>
      <c r="H49" s="127"/>
      <c r="I49" s="127">
        <v>0</v>
      </c>
      <c r="J49" s="13">
        <f t="shared" si="2"/>
        <v>0</v>
      </c>
      <c r="K49" s="46">
        <v>0</v>
      </c>
      <c r="L49" s="46">
        <f t="shared" si="3"/>
        <v>0</v>
      </c>
    </row>
    <row r="50" spans="1:12" ht="15" customHeight="1">
      <c r="A50" s="23" t="s">
        <v>56</v>
      </c>
      <c r="B50" s="16" t="s">
        <v>13</v>
      </c>
      <c r="C50" s="16" t="s">
        <v>14</v>
      </c>
      <c r="D50" s="220"/>
      <c r="E50" s="220"/>
      <c r="F50" s="13"/>
      <c r="G50" s="13"/>
      <c r="H50" s="13"/>
      <c r="I50" s="13"/>
      <c r="J50" s="13">
        <f t="shared" si="2"/>
        <v>0</v>
      </c>
      <c r="K50" s="46"/>
      <c r="L50" s="46">
        <f t="shared" si="3"/>
        <v>0</v>
      </c>
    </row>
    <row r="51" spans="1:12" s="161" customFormat="1" ht="17.25" customHeight="1">
      <c r="A51" s="158" t="s">
        <v>57</v>
      </c>
      <c r="B51" s="159" t="s">
        <v>13</v>
      </c>
      <c r="C51" s="159" t="s">
        <v>14</v>
      </c>
      <c r="D51" s="220"/>
      <c r="E51" s="220"/>
      <c r="F51" s="147"/>
      <c r="G51" s="147"/>
      <c r="H51" s="147"/>
      <c r="I51" s="147"/>
      <c r="J51" s="147">
        <f t="shared" si="2"/>
        <v>0</v>
      </c>
      <c r="K51" s="160"/>
      <c r="L51" s="160">
        <f t="shared" si="3"/>
        <v>0</v>
      </c>
    </row>
    <row r="52" spans="1:12" s="161" customFormat="1" ht="15" customHeight="1">
      <c r="A52" s="165" t="s">
        <v>58</v>
      </c>
      <c r="B52" s="159" t="s">
        <v>13</v>
      </c>
      <c r="C52" s="159" t="s">
        <v>14</v>
      </c>
      <c r="D52" s="220"/>
      <c r="E52" s="220"/>
      <c r="F52" s="147"/>
      <c r="G52" s="147"/>
      <c r="H52" s="147"/>
      <c r="I52" s="147"/>
      <c r="J52" s="147">
        <f t="shared" si="2"/>
        <v>0</v>
      </c>
      <c r="K52" s="160"/>
      <c r="L52" s="160">
        <f t="shared" si="3"/>
        <v>0</v>
      </c>
    </row>
    <row r="53" spans="1:12" ht="15.75" customHeight="1">
      <c r="A53" s="38" t="s">
        <v>60</v>
      </c>
      <c r="B53" s="16" t="s">
        <v>13</v>
      </c>
      <c r="C53" s="16" t="s">
        <v>14</v>
      </c>
      <c r="D53" s="220"/>
      <c r="E53" s="220"/>
      <c r="F53" s="13"/>
      <c r="G53" s="13"/>
      <c r="H53" s="13"/>
      <c r="I53" s="13"/>
      <c r="J53" s="13">
        <f t="shared" si="2"/>
        <v>0</v>
      </c>
      <c r="K53" s="46"/>
      <c r="L53" s="46">
        <f t="shared" si="3"/>
        <v>0</v>
      </c>
    </row>
    <row r="54" spans="1:12" ht="15" customHeight="1">
      <c r="A54" s="23" t="s">
        <v>177</v>
      </c>
      <c r="B54" s="16" t="s">
        <v>13</v>
      </c>
      <c r="C54" s="16" t="s">
        <v>14</v>
      </c>
      <c r="D54" s="220"/>
      <c r="E54" s="220"/>
      <c r="F54" s="13"/>
      <c r="G54" s="152">
        <v>0</v>
      </c>
      <c r="H54" s="127"/>
      <c r="I54" s="127">
        <v>0</v>
      </c>
      <c r="J54" s="13">
        <f t="shared" si="2"/>
        <v>0</v>
      </c>
      <c r="K54" s="46">
        <v>0</v>
      </c>
      <c r="L54" s="46">
        <f t="shared" si="3"/>
        <v>0</v>
      </c>
    </row>
    <row r="55" spans="1:12" ht="17.25" customHeight="1">
      <c r="A55" s="38"/>
      <c r="B55" s="16" t="s">
        <v>13</v>
      </c>
      <c r="C55" s="16" t="s">
        <v>14</v>
      </c>
      <c r="D55" s="220"/>
      <c r="E55" s="220"/>
      <c r="F55" s="13"/>
      <c r="G55" s="13"/>
      <c r="H55" s="13"/>
      <c r="I55" s="13"/>
      <c r="J55" s="13">
        <f t="shared" si="2"/>
        <v>0</v>
      </c>
      <c r="K55" s="46"/>
      <c r="L55" s="46">
        <f t="shared" si="3"/>
        <v>0</v>
      </c>
    </row>
    <row r="56" spans="1:12" ht="15" customHeight="1">
      <c r="A56" s="23"/>
      <c r="B56" s="16" t="s">
        <v>13</v>
      </c>
      <c r="C56" s="16" t="s">
        <v>14</v>
      </c>
      <c r="D56" s="220"/>
      <c r="E56" s="220"/>
      <c r="F56" s="13"/>
      <c r="G56" s="13"/>
      <c r="H56" s="13"/>
      <c r="I56" s="13"/>
      <c r="J56" s="13">
        <f t="shared" si="2"/>
        <v>0</v>
      </c>
      <c r="K56" s="46"/>
      <c r="L56" s="46">
        <f t="shared" si="3"/>
        <v>0</v>
      </c>
    </row>
    <row r="57" spans="1:12" ht="15.75" customHeight="1">
      <c r="A57" s="38"/>
      <c r="B57" s="16" t="s">
        <v>13</v>
      </c>
      <c r="C57" s="16" t="s">
        <v>14</v>
      </c>
      <c r="D57" s="220"/>
      <c r="E57" s="220"/>
      <c r="F57" s="13"/>
      <c r="G57" s="13"/>
      <c r="H57" s="13"/>
      <c r="I57" s="13"/>
      <c r="J57" s="13">
        <f t="shared" si="2"/>
        <v>0</v>
      </c>
      <c r="K57" s="46"/>
      <c r="L57" s="46">
        <f t="shared" si="3"/>
        <v>0</v>
      </c>
    </row>
    <row r="58" spans="1:12" ht="15.75" customHeight="1">
      <c r="A58" s="221" t="s">
        <v>61</v>
      </c>
      <c r="B58" s="221"/>
      <c r="C58" s="221"/>
      <c r="D58" s="220"/>
      <c r="E58" s="225">
        <f>G39+G40+G41+G42+G43+G44+G45+G46+G47+G48+G49+G50+G51+G52+G53+G54+G55+G57</f>
        <v>45204.280000000006</v>
      </c>
      <c r="F58" s="225"/>
      <c r="G58" s="225"/>
      <c r="H58" s="45">
        <f>H39+H40+H41+H42+H43+H45+H46+H47+H48+H49+H50+H51+H52+H53+H54+H55+H57</f>
        <v>0</v>
      </c>
      <c r="I58" s="164">
        <f>I39+I40+I41+I42+I43+I45+I46+I47+I48+I49+I50+I51+I52+I53+I54+I55+I57</f>
        <v>45203.520000000004</v>
      </c>
      <c r="J58" s="110">
        <f>E58-I58-H58</f>
        <v>0.7600000000020373</v>
      </c>
      <c r="K58" s="151">
        <f>K39+K40+K41+K42+K43+K45+K46+K47+K48+K49+K50+K51+K52+K53+K54+K55+K57</f>
        <v>0</v>
      </c>
      <c r="L58" s="111">
        <f>E58-K58</f>
        <v>45204.280000000006</v>
      </c>
    </row>
    <row r="59" spans="1:12" ht="15.75" customHeight="1">
      <c r="A59" s="213" t="s">
        <v>23</v>
      </c>
      <c r="B59" s="213"/>
      <c r="C59" s="213"/>
      <c r="D59" s="213"/>
      <c r="E59" s="213"/>
      <c r="F59" s="44"/>
      <c r="G59" s="45"/>
      <c r="H59" s="45"/>
      <c r="I59" s="13"/>
      <c r="J59" s="13"/>
      <c r="K59" s="46"/>
      <c r="L59" s="46"/>
    </row>
    <row r="60" spans="1:12" ht="15" customHeight="1">
      <c r="A60" s="35" t="s">
        <v>62</v>
      </c>
      <c r="B60" s="32" t="s">
        <v>13</v>
      </c>
      <c r="C60" s="32" t="s">
        <v>14</v>
      </c>
      <c r="D60" s="220">
        <v>244</v>
      </c>
      <c r="E60" s="220">
        <v>226</v>
      </c>
      <c r="F60" s="117"/>
      <c r="G60" s="13"/>
      <c r="H60" s="13"/>
      <c r="I60" s="13"/>
      <c r="J60" s="13">
        <f aca="true" t="shared" si="4" ref="J60:J73">G60-H60-I60</f>
        <v>0</v>
      </c>
      <c r="K60" s="46"/>
      <c r="L60" s="46">
        <f aca="true" t="shared" si="5" ref="L60:L73">G60-K60</f>
        <v>0</v>
      </c>
    </row>
    <row r="61" spans="1:12" ht="15">
      <c r="A61" s="23" t="s">
        <v>63</v>
      </c>
      <c r="B61" s="16" t="s">
        <v>13</v>
      </c>
      <c r="C61" s="16" t="s">
        <v>14</v>
      </c>
      <c r="D61" s="220"/>
      <c r="E61" s="220"/>
      <c r="F61" s="13"/>
      <c r="G61" s="13"/>
      <c r="H61" s="13"/>
      <c r="I61" s="13"/>
      <c r="J61" s="13">
        <f t="shared" si="4"/>
        <v>0</v>
      </c>
      <c r="K61" s="46"/>
      <c r="L61" s="46">
        <f t="shared" si="5"/>
        <v>0</v>
      </c>
    </row>
    <row r="62" spans="1:12" ht="15" customHeight="1">
      <c r="A62" s="23" t="s">
        <v>64</v>
      </c>
      <c r="B62" s="16" t="s">
        <v>13</v>
      </c>
      <c r="C62" s="16" t="s">
        <v>14</v>
      </c>
      <c r="D62" s="220"/>
      <c r="E62" s="220"/>
      <c r="F62" s="13"/>
      <c r="G62" s="13"/>
      <c r="H62" s="13"/>
      <c r="I62" s="13"/>
      <c r="J62" s="13">
        <f t="shared" si="4"/>
        <v>0</v>
      </c>
      <c r="K62" s="46"/>
      <c r="L62" s="46">
        <f t="shared" si="5"/>
        <v>0</v>
      </c>
    </row>
    <row r="63" spans="1:12" ht="15">
      <c r="A63" s="23" t="s">
        <v>65</v>
      </c>
      <c r="B63" s="16" t="s">
        <v>13</v>
      </c>
      <c r="C63" s="16" t="s">
        <v>14</v>
      </c>
      <c r="D63" s="220"/>
      <c r="E63" s="220"/>
      <c r="F63" s="13"/>
      <c r="G63" s="152">
        <f>7844-7153.52</f>
        <v>690.4799999999996</v>
      </c>
      <c r="H63" s="13"/>
      <c r="I63" s="13">
        <v>0</v>
      </c>
      <c r="J63" s="13">
        <f t="shared" si="4"/>
        <v>690.4799999999996</v>
      </c>
      <c r="K63" s="46">
        <v>0</v>
      </c>
      <c r="L63" s="46">
        <f t="shared" si="5"/>
        <v>690.4799999999996</v>
      </c>
    </row>
    <row r="64" spans="1:12" ht="15" customHeight="1">
      <c r="A64" s="23" t="s">
        <v>66</v>
      </c>
      <c r="B64" s="16" t="s">
        <v>13</v>
      </c>
      <c r="C64" s="16" t="s">
        <v>14</v>
      </c>
      <c r="D64" s="220"/>
      <c r="E64" s="220"/>
      <c r="F64" s="13"/>
      <c r="G64" s="152">
        <v>0</v>
      </c>
      <c r="H64" s="13"/>
      <c r="I64" s="13">
        <v>0</v>
      </c>
      <c r="J64" s="13">
        <f t="shared" si="4"/>
        <v>0</v>
      </c>
      <c r="K64" s="46">
        <v>0</v>
      </c>
      <c r="L64" s="46">
        <f t="shared" si="5"/>
        <v>0</v>
      </c>
    </row>
    <row r="65" spans="1:12" ht="15" customHeight="1">
      <c r="A65" s="23" t="s">
        <v>67</v>
      </c>
      <c r="B65" s="16" t="s">
        <v>13</v>
      </c>
      <c r="C65" s="16" t="s">
        <v>14</v>
      </c>
      <c r="D65" s="220"/>
      <c r="E65" s="220"/>
      <c r="F65" s="13"/>
      <c r="G65" s="147">
        <v>0</v>
      </c>
      <c r="H65" s="13"/>
      <c r="I65" s="13">
        <v>0</v>
      </c>
      <c r="J65" s="13">
        <f t="shared" si="4"/>
        <v>0</v>
      </c>
      <c r="K65" s="46">
        <v>0</v>
      </c>
      <c r="L65" s="46">
        <f t="shared" si="5"/>
        <v>0</v>
      </c>
    </row>
    <row r="66" spans="1:12" ht="15" customHeight="1">
      <c r="A66" s="35" t="s">
        <v>194</v>
      </c>
      <c r="B66" s="16" t="s">
        <v>13</v>
      </c>
      <c r="C66" s="16" t="s">
        <v>14</v>
      </c>
      <c r="D66" s="220"/>
      <c r="E66" s="220"/>
      <c r="F66" s="117"/>
      <c r="G66" s="147"/>
      <c r="H66" s="13"/>
      <c r="I66" s="13"/>
      <c r="J66" s="13">
        <f t="shared" si="4"/>
        <v>0</v>
      </c>
      <c r="K66" s="46"/>
      <c r="L66" s="46">
        <f t="shared" si="5"/>
        <v>0</v>
      </c>
    </row>
    <row r="67" spans="1:12" ht="15" customHeight="1">
      <c r="A67" s="35" t="s">
        <v>68</v>
      </c>
      <c r="B67" s="32" t="s">
        <v>13</v>
      </c>
      <c r="C67" s="32" t="s">
        <v>14</v>
      </c>
      <c r="D67" s="220"/>
      <c r="E67" s="220"/>
      <c r="F67" s="117"/>
      <c r="G67" s="147"/>
      <c r="H67" s="13"/>
      <c r="I67" s="13"/>
      <c r="J67" s="13">
        <f t="shared" si="4"/>
        <v>0</v>
      </c>
      <c r="K67" s="46"/>
      <c r="L67" s="46">
        <f t="shared" si="5"/>
        <v>0</v>
      </c>
    </row>
    <row r="68" spans="1:12" ht="15">
      <c r="A68" s="23" t="s">
        <v>69</v>
      </c>
      <c r="B68" s="16" t="s">
        <v>13</v>
      </c>
      <c r="C68" s="16" t="s">
        <v>14</v>
      </c>
      <c r="D68" s="220"/>
      <c r="E68" s="220"/>
      <c r="F68" s="13"/>
      <c r="G68" s="147"/>
      <c r="H68" s="13"/>
      <c r="I68" s="13"/>
      <c r="J68" s="13">
        <f t="shared" si="4"/>
        <v>0</v>
      </c>
      <c r="K68" s="46"/>
      <c r="L68" s="46">
        <f t="shared" si="5"/>
        <v>0</v>
      </c>
    </row>
    <row r="69" spans="1:12" ht="15" customHeight="1">
      <c r="A69" s="23" t="s">
        <v>214</v>
      </c>
      <c r="B69" s="16" t="s">
        <v>13</v>
      </c>
      <c r="C69" s="16" t="s">
        <v>14</v>
      </c>
      <c r="D69" s="220"/>
      <c r="E69" s="220"/>
      <c r="F69" s="13"/>
      <c r="G69" s="147">
        <v>0</v>
      </c>
      <c r="H69" s="13"/>
      <c r="I69" s="13">
        <v>0</v>
      </c>
      <c r="J69" s="13">
        <f t="shared" si="4"/>
        <v>0</v>
      </c>
      <c r="K69" s="46">
        <v>0</v>
      </c>
      <c r="L69" s="46">
        <f t="shared" si="5"/>
        <v>0</v>
      </c>
    </row>
    <row r="70" spans="1:12" ht="15">
      <c r="A70" s="23" t="s">
        <v>70</v>
      </c>
      <c r="B70" s="16" t="s">
        <v>13</v>
      </c>
      <c r="C70" s="16" t="s">
        <v>14</v>
      </c>
      <c r="D70" s="220"/>
      <c r="E70" s="220"/>
      <c r="F70" s="13"/>
      <c r="G70" s="147"/>
      <c r="H70" s="13"/>
      <c r="I70" s="13"/>
      <c r="J70" s="13">
        <f t="shared" si="4"/>
        <v>0</v>
      </c>
      <c r="K70" s="46"/>
      <c r="L70" s="46">
        <f t="shared" si="5"/>
        <v>0</v>
      </c>
    </row>
    <row r="71" spans="1:12" ht="15" customHeight="1">
      <c r="A71" s="23" t="s">
        <v>71</v>
      </c>
      <c r="B71" s="16" t="s">
        <v>13</v>
      </c>
      <c r="C71" s="16" t="s">
        <v>14</v>
      </c>
      <c r="D71" s="220"/>
      <c r="E71" s="220"/>
      <c r="F71" s="13"/>
      <c r="G71" s="147"/>
      <c r="H71" s="13"/>
      <c r="I71" s="13"/>
      <c r="J71" s="13">
        <f t="shared" si="4"/>
        <v>0</v>
      </c>
      <c r="K71" s="46"/>
      <c r="L71" s="46">
        <f t="shared" si="5"/>
        <v>0</v>
      </c>
    </row>
    <row r="72" spans="1:12" ht="15" customHeight="1">
      <c r="A72" s="23" t="s">
        <v>203</v>
      </c>
      <c r="B72" s="16" t="s">
        <v>13</v>
      </c>
      <c r="C72" s="16" t="s">
        <v>14</v>
      </c>
      <c r="D72" s="220"/>
      <c r="E72" s="220"/>
      <c r="F72" s="13"/>
      <c r="G72" s="13"/>
      <c r="H72" s="13"/>
      <c r="I72" s="13"/>
      <c r="J72" s="13">
        <f t="shared" si="4"/>
        <v>0</v>
      </c>
      <c r="K72" s="46"/>
      <c r="L72" s="46">
        <f t="shared" si="5"/>
        <v>0</v>
      </c>
    </row>
    <row r="73" spans="1:12" ht="15" customHeight="1">
      <c r="A73" s="38" t="s">
        <v>212</v>
      </c>
      <c r="B73" s="16" t="s">
        <v>13</v>
      </c>
      <c r="C73" s="16" t="s">
        <v>14</v>
      </c>
      <c r="D73" s="220"/>
      <c r="E73" s="220"/>
      <c r="F73" s="13"/>
      <c r="G73" s="13">
        <f>18000-4700</f>
        <v>13300</v>
      </c>
      <c r="H73" s="13"/>
      <c r="I73" s="13">
        <v>0</v>
      </c>
      <c r="J73" s="13">
        <f t="shared" si="4"/>
        <v>13300</v>
      </c>
      <c r="K73" s="46">
        <v>0</v>
      </c>
      <c r="L73" s="46">
        <f t="shared" si="5"/>
        <v>13300</v>
      </c>
    </row>
    <row r="74" spans="1:12" ht="15" customHeight="1">
      <c r="A74" s="221" t="s">
        <v>25</v>
      </c>
      <c r="B74" s="221"/>
      <c r="C74" s="221"/>
      <c r="D74" s="220"/>
      <c r="E74" s="226">
        <f>G60+G61+G62+G63+G64+G65+G66+G67+G68+G69+G70+G71+G72+G73</f>
        <v>13990.48</v>
      </c>
      <c r="F74" s="226"/>
      <c r="G74" s="226"/>
      <c r="H74" s="45">
        <f>H60+H61+H63+H64+H65+H66+H67+H68+H69+H70+H71+H72+H73</f>
        <v>0</v>
      </c>
      <c r="I74" s="110">
        <f>I60+I61+I63+I64+I65+I66+I67+I68+I70+I69+I71+I72+I73</f>
        <v>0</v>
      </c>
      <c r="J74" s="110">
        <f>E74-I74-H74</f>
        <v>13990.48</v>
      </c>
      <c r="K74" s="111">
        <f>K60+K61+K63+K64+K65+K66+K67+K68+K69+K70+K71+K72+K73</f>
        <v>0</v>
      </c>
      <c r="L74" s="111">
        <f>E74-K74</f>
        <v>13990.48</v>
      </c>
    </row>
    <row r="75" spans="1:12" ht="27.75" customHeight="1">
      <c r="A75" s="219" t="s">
        <v>72</v>
      </c>
      <c r="B75" s="219"/>
      <c r="C75" s="219"/>
      <c r="D75" s="219"/>
      <c r="E75" s="219"/>
      <c r="F75" s="44"/>
      <c r="G75" s="45"/>
      <c r="H75" s="111"/>
      <c r="I75" s="13"/>
      <c r="J75" s="13"/>
      <c r="K75" s="46"/>
      <c r="L75" s="46"/>
    </row>
    <row r="76" spans="1:12" ht="17.25" customHeight="1">
      <c r="A76" s="31" t="s">
        <v>73</v>
      </c>
      <c r="B76" s="32" t="s">
        <v>13</v>
      </c>
      <c r="C76" s="32" t="s">
        <v>14</v>
      </c>
      <c r="D76" s="220">
        <v>244</v>
      </c>
      <c r="E76" s="214">
        <v>227</v>
      </c>
      <c r="F76" s="13"/>
      <c r="G76" s="127">
        <v>0</v>
      </c>
      <c r="H76" s="13"/>
      <c r="I76" s="13">
        <v>0</v>
      </c>
      <c r="J76" s="13">
        <f>G76-H76-I76</f>
        <v>0</v>
      </c>
      <c r="K76" s="46">
        <v>0</v>
      </c>
      <c r="L76" s="46">
        <f>G76-K76</f>
        <v>0</v>
      </c>
    </row>
    <row r="77" spans="1:12" ht="15" customHeight="1">
      <c r="A77" s="38"/>
      <c r="B77" s="16" t="s">
        <v>13</v>
      </c>
      <c r="C77" s="16" t="s">
        <v>14</v>
      </c>
      <c r="D77" s="220"/>
      <c r="E77" s="214"/>
      <c r="F77" s="117"/>
      <c r="G77" s="13"/>
      <c r="H77" s="13"/>
      <c r="I77" s="13"/>
      <c r="J77" s="13">
        <f>G77-H77-I77</f>
        <v>0</v>
      </c>
      <c r="K77" s="118"/>
      <c r="L77" s="46">
        <f>G77-K77</f>
        <v>0</v>
      </c>
    </row>
    <row r="78" spans="1:12" ht="15">
      <c r="A78" s="23"/>
      <c r="B78" s="16" t="s">
        <v>13</v>
      </c>
      <c r="C78" s="32" t="s">
        <v>14</v>
      </c>
      <c r="D78" s="220"/>
      <c r="E78" s="214"/>
      <c r="F78" s="13"/>
      <c r="G78" s="112"/>
      <c r="H78" s="13"/>
      <c r="I78" s="13"/>
      <c r="J78" s="13">
        <f>G78-H78-I78</f>
        <v>0</v>
      </c>
      <c r="K78" s="46">
        <v>0</v>
      </c>
      <c r="L78" s="46">
        <f>G78-K78</f>
        <v>0</v>
      </c>
    </row>
    <row r="79" spans="1:12" ht="16.5" customHeight="1">
      <c r="A79" s="221" t="s">
        <v>75</v>
      </c>
      <c r="B79" s="221"/>
      <c r="C79" s="221"/>
      <c r="D79" s="220"/>
      <c r="E79" s="227">
        <f>G77+G76+G78</f>
        <v>0</v>
      </c>
      <c r="F79" s="227"/>
      <c r="G79" s="227"/>
      <c r="H79" s="115">
        <f>H76+H77+H78</f>
        <v>0</v>
      </c>
      <c r="I79" s="13">
        <f>I76+I77+I78</f>
        <v>0</v>
      </c>
      <c r="J79" s="110">
        <f>E79-I79-H79</f>
        <v>0</v>
      </c>
      <c r="K79" s="46">
        <f>+K76+K77+K78</f>
        <v>0</v>
      </c>
      <c r="L79" s="46">
        <f>E79-K79</f>
        <v>0</v>
      </c>
    </row>
    <row r="80" spans="1:12" ht="16.5" customHeight="1">
      <c r="A80" s="219" t="s">
        <v>76</v>
      </c>
      <c r="B80" s="219"/>
      <c r="C80" s="219"/>
      <c r="D80" s="219"/>
      <c r="E80" s="219"/>
      <c r="F80" s="44"/>
      <c r="G80" s="45"/>
      <c r="H80" s="45"/>
      <c r="I80" s="13"/>
      <c r="J80" s="13"/>
      <c r="K80" s="114"/>
      <c r="L80" s="114"/>
    </row>
    <row r="81" spans="1:12" ht="15" customHeight="1">
      <c r="A81" s="35" t="s">
        <v>77</v>
      </c>
      <c r="B81" s="32" t="s">
        <v>13</v>
      </c>
      <c r="C81" s="32" t="s">
        <v>14</v>
      </c>
      <c r="D81" s="220">
        <v>244</v>
      </c>
      <c r="E81" s="228">
        <v>310</v>
      </c>
      <c r="F81" s="44"/>
      <c r="G81" s="13"/>
      <c r="H81" s="13"/>
      <c r="I81" s="13"/>
      <c r="J81" s="13">
        <f aca="true" t="shared" si="6" ref="J81:J93">G81-H81-I81</f>
        <v>0</v>
      </c>
      <c r="K81" s="46"/>
      <c r="L81" s="46">
        <f aca="true" t="shared" si="7" ref="L81:L93">G81-K81</f>
        <v>0</v>
      </c>
    </row>
    <row r="82" spans="1:12" ht="15" customHeight="1">
      <c r="A82" s="23" t="s">
        <v>78</v>
      </c>
      <c r="B82" s="16" t="s">
        <v>13</v>
      </c>
      <c r="C82" s="16" t="s">
        <v>14</v>
      </c>
      <c r="D82" s="220"/>
      <c r="E82" s="228"/>
      <c r="F82" s="44"/>
      <c r="G82" s="13">
        <v>0</v>
      </c>
      <c r="H82" s="13"/>
      <c r="I82" s="13">
        <v>0</v>
      </c>
      <c r="J82" s="13">
        <f t="shared" si="6"/>
        <v>0</v>
      </c>
      <c r="K82" s="46">
        <v>0</v>
      </c>
      <c r="L82" s="46">
        <f t="shared" si="7"/>
        <v>0</v>
      </c>
    </row>
    <row r="83" spans="1:12" ht="15" customHeight="1">
      <c r="A83" s="23" t="s">
        <v>79</v>
      </c>
      <c r="B83" s="16" t="s">
        <v>13</v>
      </c>
      <c r="C83" s="16" t="s">
        <v>14</v>
      </c>
      <c r="D83" s="220"/>
      <c r="E83" s="228"/>
      <c r="F83" s="44"/>
      <c r="G83" s="13"/>
      <c r="H83" s="13"/>
      <c r="I83" s="13"/>
      <c r="J83" s="13">
        <f t="shared" si="6"/>
        <v>0</v>
      </c>
      <c r="K83" s="46"/>
      <c r="L83" s="46">
        <f t="shared" si="7"/>
        <v>0</v>
      </c>
    </row>
    <row r="84" spans="1:12" ht="15" customHeight="1">
      <c r="A84" s="23" t="s">
        <v>80</v>
      </c>
      <c r="B84" s="16" t="s">
        <v>13</v>
      </c>
      <c r="C84" s="16" t="s">
        <v>14</v>
      </c>
      <c r="D84" s="220"/>
      <c r="E84" s="228"/>
      <c r="F84" s="44"/>
      <c r="G84" s="13"/>
      <c r="H84" s="13"/>
      <c r="I84" s="13"/>
      <c r="J84" s="13">
        <f t="shared" si="6"/>
        <v>0</v>
      </c>
      <c r="K84" s="46"/>
      <c r="L84" s="46">
        <f t="shared" si="7"/>
        <v>0</v>
      </c>
    </row>
    <row r="85" spans="1:12" ht="15" customHeight="1">
      <c r="A85" s="23" t="s">
        <v>81</v>
      </c>
      <c r="B85" s="16" t="s">
        <v>13</v>
      </c>
      <c r="C85" s="16" t="s">
        <v>14</v>
      </c>
      <c r="D85" s="220"/>
      <c r="E85" s="228"/>
      <c r="F85" s="44"/>
      <c r="G85" s="13"/>
      <c r="H85" s="13"/>
      <c r="I85" s="13"/>
      <c r="J85" s="13">
        <f t="shared" si="6"/>
        <v>0</v>
      </c>
      <c r="K85" s="46"/>
      <c r="L85" s="46">
        <f t="shared" si="7"/>
        <v>0</v>
      </c>
    </row>
    <row r="86" spans="1:12" ht="28.5" customHeight="1">
      <c r="A86" s="31" t="s">
        <v>82</v>
      </c>
      <c r="B86" s="16" t="s">
        <v>13</v>
      </c>
      <c r="C86" s="16" t="s">
        <v>14</v>
      </c>
      <c r="D86" s="220"/>
      <c r="E86" s="228"/>
      <c r="F86" s="44"/>
      <c r="G86" s="13"/>
      <c r="H86" s="13"/>
      <c r="I86" s="13"/>
      <c r="J86" s="13">
        <f t="shared" si="6"/>
        <v>0</v>
      </c>
      <c r="K86" s="46"/>
      <c r="L86" s="46">
        <f t="shared" si="7"/>
        <v>0</v>
      </c>
    </row>
    <row r="87" spans="1:12" ht="15" customHeight="1">
      <c r="A87" s="35" t="s">
        <v>83</v>
      </c>
      <c r="B87" s="16" t="s">
        <v>13</v>
      </c>
      <c r="C87" s="16" t="s">
        <v>14</v>
      </c>
      <c r="D87" s="220"/>
      <c r="E87" s="228"/>
      <c r="F87" s="44"/>
      <c r="G87" s="13"/>
      <c r="H87" s="13"/>
      <c r="I87" s="13"/>
      <c r="J87" s="13">
        <f t="shared" si="6"/>
        <v>0</v>
      </c>
      <c r="K87" s="46"/>
      <c r="L87" s="46">
        <f t="shared" si="7"/>
        <v>0</v>
      </c>
    </row>
    <row r="88" spans="1:12" ht="15" customHeight="1">
      <c r="A88" s="23" t="s">
        <v>84</v>
      </c>
      <c r="B88" s="16" t="s">
        <v>13</v>
      </c>
      <c r="C88" s="16" t="s">
        <v>14</v>
      </c>
      <c r="D88" s="220"/>
      <c r="E88" s="228"/>
      <c r="F88" s="44"/>
      <c r="G88" s="13"/>
      <c r="H88" s="13"/>
      <c r="I88" s="13"/>
      <c r="J88" s="13">
        <f t="shared" si="6"/>
        <v>0</v>
      </c>
      <c r="K88" s="46"/>
      <c r="L88" s="46">
        <f t="shared" si="7"/>
        <v>0</v>
      </c>
    </row>
    <row r="89" spans="1:12" ht="15" customHeight="1">
      <c r="A89" s="23" t="s">
        <v>85</v>
      </c>
      <c r="B89" s="16" t="s">
        <v>13</v>
      </c>
      <c r="C89" s="16" t="s">
        <v>14</v>
      </c>
      <c r="D89" s="220"/>
      <c r="E89" s="228"/>
      <c r="F89" s="44"/>
      <c r="G89" s="13"/>
      <c r="H89" s="13"/>
      <c r="I89" s="13"/>
      <c r="J89" s="13">
        <f t="shared" si="6"/>
        <v>0</v>
      </c>
      <c r="K89" s="46"/>
      <c r="L89" s="46">
        <f t="shared" si="7"/>
        <v>0</v>
      </c>
    </row>
    <row r="90" spans="1:12" ht="30" customHeight="1">
      <c r="A90" s="31" t="s">
        <v>86</v>
      </c>
      <c r="B90" s="16" t="s">
        <v>13</v>
      </c>
      <c r="C90" s="16" t="s">
        <v>14</v>
      </c>
      <c r="D90" s="220"/>
      <c r="E90" s="228"/>
      <c r="F90" s="44"/>
      <c r="G90" s="13"/>
      <c r="H90" s="13"/>
      <c r="I90" s="13"/>
      <c r="J90" s="13">
        <f t="shared" si="6"/>
        <v>0</v>
      </c>
      <c r="K90" s="46"/>
      <c r="L90" s="46">
        <f t="shared" si="7"/>
        <v>0</v>
      </c>
    </row>
    <row r="91" spans="1:12" ht="15" customHeight="1">
      <c r="A91" s="35" t="s">
        <v>190</v>
      </c>
      <c r="B91" s="16" t="s">
        <v>13</v>
      </c>
      <c r="C91" s="16" t="s">
        <v>14</v>
      </c>
      <c r="D91" s="220"/>
      <c r="E91" s="228"/>
      <c r="F91" s="44"/>
      <c r="G91" s="13"/>
      <c r="H91" s="13"/>
      <c r="I91" s="13"/>
      <c r="J91" s="13">
        <f t="shared" si="6"/>
        <v>0</v>
      </c>
      <c r="K91" s="46"/>
      <c r="L91" s="46">
        <f t="shared" si="7"/>
        <v>0</v>
      </c>
    </row>
    <row r="92" spans="1:12" ht="15" customHeight="1">
      <c r="A92" s="23"/>
      <c r="B92" s="16" t="s">
        <v>13</v>
      </c>
      <c r="C92" s="16" t="s">
        <v>14</v>
      </c>
      <c r="D92" s="220"/>
      <c r="E92" s="228"/>
      <c r="F92" s="44"/>
      <c r="G92" s="13"/>
      <c r="H92" s="13"/>
      <c r="I92" s="13"/>
      <c r="J92" s="13">
        <f t="shared" si="6"/>
        <v>0</v>
      </c>
      <c r="K92" s="46"/>
      <c r="L92" s="46">
        <f t="shared" si="7"/>
        <v>0</v>
      </c>
    </row>
    <row r="93" spans="1:12" ht="15" customHeight="1">
      <c r="A93" s="23"/>
      <c r="B93" s="16" t="s">
        <v>13</v>
      </c>
      <c r="C93" s="16" t="s">
        <v>14</v>
      </c>
      <c r="D93" s="220"/>
      <c r="E93" s="228"/>
      <c r="F93" s="44"/>
      <c r="G93" s="13"/>
      <c r="H93" s="13"/>
      <c r="I93" s="13"/>
      <c r="J93" s="13">
        <f t="shared" si="6"/>
        <v>0</v>
      </c>
      <c r="K93" s="46"/>
      <c r="L93" s="46">
        <f t="shared" si="7"/>
        <v>0</v>
      </c>
    </row>
    <row r="94" spans="1:12" ht="16.5" customHeight="1">
      <c r="A94" s="221" t="s">
        <v>87</v>
      </c>
      <c r="B94" s="221"/>
      <c r="C94" s="221"/>
      <c r="D94" s="220"/>
      <c r="E94" s="229">
        <f>G81+G80+G82+G83+G84+G85+G86+G87+G88+G89+G90+G91+G92+G93</f>
        <v>0</v>
      </c>
      <c r="F94" s="229"/>
      <c r="G94" s="229"/>
      <c r="H94" s="45">
        <f>H81+H82+H83+H84+H85+H86+H87+H88+H89+H90+H91+H92+H93</f>
        <v>0</v>
      </c>
      <c r="I94" s="110">
        <f>I81+I82+I83+I84+I85+I86+I88+I87+I89+I90+I91+I92+I93</f>
        <v>0</v>
      </c>
      <c r="J94" s="110">
        <f>E94-I94-H94</f>
        <v>0</v>
      </c>
      <c r="K94" s="111">
        <f>K81+K82+K83+K84+K85+K86+K87+K88+K89+K90+K91+K92+K93</f>
        <v>0</v>
      </c>
      <c r="L94" s="111">
        <f>E94-K94</f>
        <v>0</v>
      </c>
    </row>
    <row r="95" spans="1:12" ht="27.75" customHeight="1">
      <c r="A95" s="219" t="s">
        <v>88</v>
      </c>
      <c r="B95" s="219"/>
      <c r="C95" s="219"/>
      <c r="D95" s="219"/>
      <c r="E95" s="219"/>
      <c r="F95" s="44"/>
      <c r="G95" s="45"/>
      <c r="H95" s="111"/>
      <c r="I95" s="13"/>
      <c r="J95" s="13"/>
      <c r="K95" s="46"/>
      <c r="L95" s="46"/>
    </row>
    <row r="96" spans="1:12" ht="17.25" customHeight="1">
      <c r="A96" s="31" t="s">
        <v>89</v>
      </c>
      <c r="B96" s="32" t="s">
        <v>13</v>
      </c>
      <c r="C96" s="32" t="s">
        <v>14</v>
      </c>
      <c r="D96" s="220">
        <v>244</v>
      </c>
      <c r="E96" s="214">
        <v>341</v>
      </c>
      <c r="F96" s="13"/>
      <c r="G96" s="13"/>
      <c r="H96" s="13"/>
      <c r="I96" s="13"/>
      <c r="J96" s="13">
        <f>G96-H96-I96</f>
        <v>0</v>
      </c>
      <c r="K96" s="46">
        <v>0</v>
      </c>
      <c r="L96" s="46">
        <f>G96-K96</f>
        <v>0</v>
      </c>
    </row>
    <row r="97" spans="1:12" ht="15" customHeight="1">
      <c r="A97" s="38"/>
      <c r="B97" s="16" t="s">
        <v>13</v>
      </c>
      <c r="C97" s="16" t="s">
        <v>14</v>
      </c>
      <c r="D97" s="220"/>
      <c r="E97" s="214"/>
      <c r="F97" s="117"/>
      <c r="G97" s="13"/>
      <c r="H97" s="13"/>
      <c r="I97" s="13"/>
      <c r="J97" s="13">
        <f>G97-H97-I97</f>
        <v>0</v>
      </c>
      <c r="K97" s="118">
        <v>0</v>
      </c>
      <c r="L97" s="46">
        <f>G97-K97</f>
        <v>0</v>
      </c>
    </row>
    <row r="98" spans="1:12" ht="15">
      <c r="A98" s="23"/>
      <c r="B98" s="16" t="s">
        <v>13</v>
      </c>
      <c r="C98" s="16"/>
      <c r="D98" s="220"/>
      <c r="E98" s="214"/>
      <c r="F98" s="13"/>
      <c r="G98" s="112"/>
      <c r="H98" s="13"/>
      <c r="I98" s="13"/>
      <c r="J98" s="13">
        <f>G98-H98-I98</f>
        <v>0</v>
      </c>
      <c r="K98" s="46">
        <v>0</v>
      </c>
      <c r="L98" s="46">
        <f>G98-K98</f>
        <v>0</v>
      </c>
    </row>
    <row r="99" spans="1:12" ht="16.5" customHeight="1">
      <c r="A99" s="221" t="s">
        <v>90</v>
      </c>
      <c r="B99" s="221"/>
      <c r="C99" s="221"/>
      <c r="D99" s="220"/>
      <c r="E99" s="216">
        <f>G97+G96+G98</f>
        <v>0</v>
      </c>
      <c r="F99" s="216"/>
      <c r="G99" s="216"/>
      <c r="H99" s="115">
        <f>H96+H97+H98</f>
        <v>0</v>
      </c>
      <c r="I99" s="13">
        <f>I96+I97+I98</f>
        <v>0</v>
      </c>
      <c r="J99" s="110">
        <f>E99-I99-H99</f>
        <v>0</v>
      </c>
      <c r="K99" s="46">
        <f>+K96+K97+K98</f>
        <v>0</v>
      </c>
      <c r="L99" s="46">
        <f>E99-K99</f>
        <v>0</v>
      </c>
    </row>
    <row r="100" spans="1:12" ht="15" customHeight="1">
      <c r="A100" s="219" t="s">
        <v>91</v>
      </c>
      <c r="B100" s="219"/>
      <c r="C100" s="219"/>
      <c r="D100" s="219"/>
      <c r="E100" s="219"/>
      <c r="F100" s="44"/>
      <c r="G100" s="45"/>
      <c r="H100" s="111"/>
      <c r="I100" s="13"/>
      <c r="J100" s="13"/>
      <c r="K100" s="46"/>
      <c r="L100" s="46"/>
    </row>
    <row r="101" spans="1:12" ht="17.25" customHeight="1">
      <c r="A101" s="31" t="s">
        <v>92</v>
      </c>
      <c r="B101" s="32" t="s">
        <v>13</v>
      </c>
      <c r="C101" s="32" t="s">
        <v>14</v>
      </c>
      <c r="D101" s="220">
        <v>244</v>
      </c>
      <c r="E101" s="214">
        <v>342</v>
      </c>
      <c r="F101" s="13"/>
      <c r="G101" s="13"/>
      <c r="H101" s="13"/>
      <c r="I101" s="13"/>
      <c r="J101" s="13">
        <f>G101-H101-I101</f>
        <v>0</v>
      </c>
      <c r="K101" s="46">
        <v>0</v>
      </c>
      <c r="L101" s="46">
        <f>G101-K101</f>
        <v>0</v>
      </c>
    </row>
    <row r="102" spans="1:12" ht="15" customHeight="1">
      <c r="A102" s="38"/>
      <c r="B102" s="16" t="s">
        <v>13</v>
      </c>
      <c r="C102" s="16" t="s">
        <v>14</v>
      </c>
      <c r="D102" s="220"/>
      <c r="E102" s="214"/>
      <c r="F102" s="117"/>
      <c r="G102" s="13"/>
      <c r="H102" s="13"/>
      <c r="I102" s="13"/>
      <c r="J102" s="13">
        <f>G102-H102-I102</f>
        <v>0</v>
      </c>
      <c r="K102" s="118">
        <v>0</v>
      </c>
      <c r="L102" s="46">
        <f>G102-K102</f>
        <v>0</v>
      </c>
    </row>
    <row r="103" spans="1:12" ht="15">
      <c r="A103" s="23"/>
      <c r="B103" s="16" t="s">
        <v>13</v>
      </c>
      <c r="C103" s="32" t="s">
        <v>14</v>
      </c>
      <c r="D103" s="220"/>
      <c r="E103" s="214"/>
      <c r="F103" s="13"/>
      <c r="G103" s="112"/>
      <c r="H103" s="13"/>
      <c r="I103" s="13"/>
      <c r="J103" s="13">
        <f>G103-H103-I103</f>
        <v>0</v>
      </c>
      <c r="K103" s="46">
        <v>0</v>
      </c>
      <c r="L103" s="46">
        <f>G103-K103</f>
        <v>0</v>
      </c>
    </row>
    <row r="104" spans="1:12" ht="16.5" customHeight="1">
      <c r="A104" s="221" t="s">
        <v>93</v>
      </c>
      <c r="B104" s="221"/>
      <c r="C104" s="221"/>
      <c r="D104" s="220"/>
      <c r="E104" s="216">
        <f>G102+G101+G103</f>
        <v>0</v>
      </c>
      <c r="F104" s="216"/>
      <c r="G104" s="216"/>
      <c r="H104" s="115">
        <f>H101+H102+H103</f>
        <v>0</v>
      </c>
      <c r="I104" s="13">
        <f>I101+I102+I103</f>
        <v>0</v>
      </c>
      <c r="J104" s="110">
        <f>E104-I104-H104</f>
        <v>0</v>
      </c>
      <c r="K104" s="46">
        <f>+K101+K102+K103</f>
        <v>0</v>
      </c>
      <c r="L104" s="46">
        <f>E104-K104</f>
        <v>0</v>
      </c>
    </row>
    <row r="105" spans="1:12" ht="15" customHeight="1">
      <c r="A105" s="219" t="s">
        <v>94</v>
      </c>
      <c r="B105" s="219"/>
      <c r="C105" s="219"/>
      <c r="D105" s="219"/>
      <c r="E105" s="219"/>
      <c r="F105" s="44"/>
      <c r="G105" s="45"/>
      <c r="H105" s="111"/>
      <c r="I105" s="13"/>
      <c r="J105" s="13"/>
      <c r="K105" s="46"/>
      <c r="L105" s="46"/>
    </row>
    <row r="106" spans="1:12" ht="17.25" customHeight="1">
      <c r="A106" s="165" t="s">
        <v>95</v>
      </c>
      <c r="B106" s="163" t="s">
        <v>13</v>
      </c>
      <c r="C106" s="163" t="s">
        <v>14</v>
      </c>
      <c r="D106" s="230">
        <v>244</v>
      </c>
      <c r="E106" s="231">
        <v>343</v>
      </c>
      <c r="F106" s="147"/>
      <c r="G106" s="152">
        <v>300404.35</v>
      </c>
      <c r="H106" s="127">
        <v>0</v>
      </c>
      <c r="I106" s="207">
        <f>90000</f>
        <v>90000</v>
      </c>
      <c r="J106" s="13">
        <f>G106-H106-I106</f>
        <v>210404.34999999998</v>
      </c>
      <c r="K106" s="149">
        <v>0</v>
      </c>
      <c r="L106" s="46">
        <f>G106-K106</f>
        <v>300404.35</v>
      </c>
    </row>
    <row r="107" spans="1:12" ht="15" customHeight="1">
      <c r="A107" s="158" t="s">
        <v>199</v>
      </c>
      <c r="B107" s="159" t="s">
        <v>13</v>
      </c>
      <c r="C107" s="159" t="s">
        <v>14</v>
      </c>
      <c r="D107" s="230"/>
      <c r="E107" s="231"/>
      <c r="F107" s="166"/>
      <c r="G107" s="147">
        <v>26000</v>
      </c>
      <c r="H107" s="13"/>
      <c r="I107" s="206">
        <f>3550</f>
        <v>3550</v>
      </c>
      <c r="J107" s="13">
        <f>G107-H107-I107</f>
        <v>22450</v>
      </c>
      <c r="K107" s="118">
        <v>0</v>
      </c>
      <c r="L107" s="46">
        <f>G107-K107</f>
        <v>26000</v>
      </c>
    </row>
    <row r="108" spans="1:12" ht="15">
      <c r="A108" s="165"/>
      <c r="B108" s="159" t="s">
        <v>13</v>
      </c>
      <c r="C108" s="163" t="s">
        <v>14</v>
      </c>
      <c r="D108" s="230"/>
      <c r="E108" s="231"/>
      <c r="F108" s="147"/>
      <c r="G108" s="167"/>
      <c r="H108" s="13"/>
      <c r="I108" s="13"/>
      <c r="J108" s="13">
        <f>G108-H108-I108</f>
        <v>0</v>
      </c>
      <c r="K108" s="46"/>
      <c r="L108" s="46">
        <f>G108-K108</f>
        <v>0</v>
      </c>
    </row>
    <row r="109" spans="1:12" ht="16.5" customHeight="1">
      <c r="A109" s="232" t="s">
        <v>96</v>
      </c>
      <c r="B109" s="232"/>
      <c r="C109" s="232"/>
      <c r="D109" s="230"/>
      <c r="E109" s="233">
        <f>G107+G106+G108</f>
        <v>326404.35</v>
      </c>
      <c r="F109" s="233"/>
      <c r="G109" s="233"/>
      <c r="H109" s="115">
        <f>H106+H107+H108</f>
        <v>0</v>
      </c>
      <c r="I109" s="147">
        <f>I106+I107+I108</f>
        <v>93550</v>
      </c>
      <c r="J109" s="110">
        <f>E109-I109-H109</f>
        <v>232854.34999999998</v>
      </c>
      <c r="K109" s="46">
        <f>K108+K107+K106</f>
        <v>0</v>
      </c>
      <c r="L109" s="46">
        <f>E109-K109</f>
        <v>326404.35</v>
      </c>
    </row>
    <row r="110" spans="1:12" ht="15" customHeight="1">
      <c r="A110" s="234" t="s">
        <v>97</v>
      </c>
      <c r="B110" s="234"/>
      <c r="C110" s="234"/>
      <c r="D110" s="234"/>
      <c r="E110" s="234"/>
      <c r="F110" s="168"/>
      <c r="G110" s="169"/>
      <c r="H110" s="111"/>
      <c r="I110" s="13"/>
      <c r="J110" s="13"/>
      <c r="K110" s="46"/>
      <c r="L110" s="46"/>
    </row>
    <row r="111" spans="1:12" ht="17.25" customHeight="1">
      <c r="A111" s="165" t="s">
        <v>98</v>
      </c>
      <c r="B111" s="163" t="s">
        <v>13</v>
      </c>
      <c r="C111" s="163" t="s">
        <v>14</v>
      </c>
      <c r="D111" s="230">
        <v>244</v>
      </c>
      <c r="E111" s="231">
        <v>344</v>
      </c>
      <c r="F111" s="147"/>
      <c r="G111" s="147"/>
      <c r="H111" s="13"/>
      <c r="I111" s="13"/>
      <c r="J111" s="13">
        <f>G111-H111-I111</f>
        <v>0</v>
      </c>
      <c r="K111" s="46"/>
      <c r="L111" s="46">
        <f>G111-K111</f>
        <v>0</v>
      </c>
    </row>
    <row r="112" spans="1:12" ht="15" customHeight="1">
      <c r="A112" s="158"/>
      <c r="B112" s="159" t="s">
        <v>13</v>
      </c>
      <c r="C112" s="159" t="s">
        <v>14</v>
      </c>
      <c r="D112" s="230"/>
      <c r="E112" s="231"/>
      <c r="F112" s="166"/>
      <c r="G112" s="147"/>
      <c r="H112" s="13"/>
      <c r="I112" s="13"/>
      <c r="J112" s="13">
        <f>G112-H112-I112</f>
        <v>0</v>
      </c>
      <c r="K112" s="118"/>
      <c r="L112" s="46">
        <f>G112-K112</f>
        <v>0</v>
      </c>
    </row>
    <row r="113" spans="1:12" ht="15">
      <c r="A113" s="165"/>
      <c r="B113" s="159" t="s">
        <v>13</v>
      </c>
      <c r="C113" s="163" t="s">
        <v>14</v>
      </c>
      <c r="D113" s="230"/>
      <c r="E113" s="231"/>
      <c r="F113" s="147"/>
      <c r="G113" s="167"/>
      <c r="H113" s="13"/>
      <c r="I113" s="13"/>
      <c r="J113" s="13">
        <f>G113-H113-I113</f>
        <v>0</v>
      </c>
      <c r="K113" s="46"/>
      <c r="L113" s="46">
        <f>G113-K113</f>
        <v>0</v>
      </c>
    </row>
    <row r="114" spans="1:12" ht="16.5" customHeight="1">
      <c r="A114" s="232" t="s">
        <v>99</v>
      </c>
      <c r="B114" s="232"/>
      <c r="C114" s="232"/>
      <c r="D114" s="230"/>
      <c r="E114" s="233">
        <f>G112+G111+G113</f>
        <v>0</v>
      </c>
      <c r="F114" s="233"/>
      <c r="G114" s="233"/>
      <c r="H114" s="115">
        <f>H111+H112+H113</f>
        <v>0</v>
      </c>
      <c r="I114" s="13">
        <f>I111+I112+I113</f>
        <v>0</v>
      </c>
      <c r="J114" s="110">
        <f>E114-I114-H114</f>
        <v>0</v>
      </c>
      <c r="K114" s="46">
        <f>+K111+K112+K113</f>
        <v>0</v>
      </c>
      <c r="L114" s="46">
        <f>E114-K114</f>
        <v>0</v>
      </c>
    </row>
    <row r="115" spans="1:12" ht="15" customHeight="1">
      <c r="A115" s="234" t="s">
        <v>100</v>
      </c>
      <c r="B115" s="234"/>
      <c r="C115" s="234"/>
      <c r="D115" s="234"/>
      <c r="E115" s="234"/>
      <c r="F115" s="168"/>
      <c r="G115" s="169"/>
      <c r="H115" s="111"/>
      <c r="I115" s="13"/>
      <c r="J115" s="13"/>
      <c r="K115" s="46"/>
      <c r="L115" s="46"/>
    </row>
    <row r="116" spans="1:12" ht="17.25" customHeight="1">
      <c r="A116" s="23" t="s">
        <v>101</v>
      </c>
      <c r="B116" s="32" t="s">
        <v>13</v>
      </c>
      <c r="C116" s="32" t="s">
        <v>14</v>
      </c>
      <c r="D116" s="220">
        <v>244</v>
      </c>
      <c r="E116" s="214">
        <v>345</v>
      </c>
      <c r="F116" s="13"/>
      <c r="G116" s="13"/>
      <c r="H116" s="13"/>
      <c r="I116" s="13"/>
      <c r="J116" s="13">
        <f>G116-H116-I116</f>
        <v>0</v>
      </c>
      <c r="K116" s="46"/>
      <c r="L116" s="46">
        <f>G116-K116</f>
        <v>0</v>
      </c>
    </row>
    <row r="117" spans="1:12" ht="15" customHeight="1">
      <c r="A117" s="38"/>
      <c r="B117" s="16" t="s">
        <v>13</v>
      </c>
      <c r="C117" s="16" t="s">
        <v>14</v>
      </c>
      <c r="D117" s="220"/>
      <c r="E117" s="214"/>
      <c r="F117" s="117"/>
      <c r="G117" s="13"/>
      <c r="H117" s="13"/>
      <c r="I117" s="13"/>
      <c r="J117" s="13">
        <f>G117-H117-I117</f>
        <v>0</v>
      </c>
      <c r="K117" s="118"/>
      <c r="L117" s="46">
        <f>G117-K117</f>
        <v>0</v>
      </c>
    </row>
    <row r="118" spans="1:12" ht="15">
      <c r="A118" s="23"/>
      <c r="B118" s="16" t="s">
        <v>13</v>
      </c>
      <c r="C118" s="32" t="s">
        <v>14</v>
      </c>
      <c r="D118" s="220"/>
      <c r="E118" s="214"/>
      <c r="F118" s="13"/>
      <c r="G118" s="112"/>
      <c r="H118" s="13"/>
      <c r="I118" s="13"/>
      <c r="J118" s="13">
        <f>G118-H118-I118</f>
        <v>0</v>
      </c>
      <c r="K118" s="46"/>
      <c r="L118" s="46">
        <f>G118-K118</f>
        <v>0</v>
      </c>
    </row>
    <row r="119" spans="1:12" ht="16.5" customHeight="1">
      <c r="A119" s="221" t="s">
        <v>102</v>
      </c>
      <c r="B119" s="221"/>
      <c r="C119" s="221"/>
      <c r="D119" s="220"/>
      <c r="E119" s="216">
        <f>G117+G116+G118</f>
        <v>0</v>
      </c>
      <c r="F119" s="216"/>
      <c r="G119" s="216"/>
      <c r="H119" s="115">
        <f>H116+H117+H118</f>
        <v>0</v>
      </c>
      <c r="I119" s="13">
        <f>I116+I117+I118</f>
        <v>0</v>
      </c>
      <c r="J119" s="110">
        <f>E119-I119-H119</f>
        <v>0</v>
      </c>
      <c r="K119" s="46">
        <f>+K116+K117+K118</f>
        <v>0</v>
      </c>
      <c r="L119" s="46">
        <f>E119-K119</f>
        <v>0</v>
      </c>
    </row>
    <row r="120" spans="1:12" ht="16.5" customHeight="1">
      <c r="A120" s="219" t="s">
        <v>103</v>
      </c>
      <c r="B120" s="219"/>
      <c r="C120" s="219"/>
      <c r="D120" s="219"/>
      <c r="E120" s="219"/>
      <c r="F120" s="44"/>
      <c r="G120" s="45"/>
      <c r="H120" s="45"/>
      <c r="I120" s="13"/>
      <c r="J120" s="13"/>
      <c r="K120" s="46"/>
      <c r="L120" s="46"/>
    </row>
    <row r="121" spans="1:12" ht="15" customHeight="1">
      <c r="A121" s="35" t="s">
        <v>192</v>
      </c>
      <c r="B121" s="32" t="s">
        <v>13</v>
      </c>
      <c r="C121" s="32" t="s">
        <v>14</v>
      </c>
      <c r="D121" s="220">
        <v>244</v>
      </c>
      <c r="E121" s="220">
        <v>346</v>
      </c>
      <c r="F121" s="13"/>
      <c r="G121" s="13">
        <v>0</v>
      </c>
      <c r="H121" s="13"/>
      <c r="I121" s="13">
        <v>0</v>
      </c>
      <c r="J121" s="13">
        <f aca="true" t="shared" si="8" ref="J121:J132">G121-H121-I121</f>
        <v>0</v>
      </c>
      <c r="K121" s="46">
        <v>0</v>
      </c>
      <c r="L121" s="46">
        <f aca="true" t="shared" si="9" ref="L121:L132">G121-K121</f>
        <v>0</v>
      </c>
    </row>
    <row r="122" spans="1:12" ht="15" customHeight="1">
      <c r="A122" s="23" t="s">
        <v>105</v>
      </c>
      <c r="B122" s="16" t="s">
        <v>13</v>
      </c>
      <c r="C122" s="16" t="s">
        <v>14</v>
      </c>
      <c r="D122" s="220"/>
      <c r="E122" s="220"/>
      <c r="F122" s="13"/>
      <c r="G122" s="13">
        <f>24615-23350</f>
        <v>1265</v>
      </c>
      <c r="H122" s="13"/>
      <c r="I122" s="206">
        <v>1265</v>
      </c>
      <c r="J122" s="13">
        <f t="shared" si="8"/>
        <v>0</v>
      </c>
      <c r="K122" s="46">
        <v>0</v>
      </c>
      <c r="L122" s="46">
        <f t="shared" si="9"/>
        <v>1265</v>
      </c>
    </row>
    <row r="123" spans="1:12" ht="15" customHeight="1">
      <c r="A123" s="23" t="s">
        <v>106</v>
      </c>
      <c r="B123" s="16" t="s">
        <v>13</v>
      </c>
      <c r="C123" s="16" t="s">
        <v>14</v>
      </c>
      <c r="D123" s="220"/>
      <c r="E123" s="220"/>
      <c r="F123" s="13"/>
      <c r="G123" s="13"/>
      <c r="H123" s="13"/>
      <c r="I123" s="13"/>
      <c r="J123" s="13"/>
      <c r="K123" s="46"/>
      <c r="L123" s="46">
        <f t="shared" si="9"/>
        <v>0</v>
      </c>
    </row>
    <row r="124" spans="1:12" ht="15" customHeight="1">
      <c r="A124" s="23" t="s">
        <v>107</v>
      </c>
      <c r="B124" s="16" t="s">
        <v>13</v>
      </c>
      <c r="C124" s="16" t="s">
        <v>14</v>
      </c>
      <c r="D124" s="220"/>
      <c r="E124" s="220"/>
      <c r="F124" s="13"/>
      <c r="G124" s="13"/>
      <c r="H124" s="13"/>
      <c r="I124" s="13"/>
      <c r="J124" s="13">
        <f t="shared" si="8"/>
        <v>0</v>
      </c>
      <c r="K124" s="46"/>
      <c r="L124" s="46">
        <f t="shared" si="9"/>
        <v>0</v>
      </c>
    </row>
    <row r="125" spans="1:12" ht="15">
      <c r="A125" s="23" t="s">
        <v>108</v>
      </c>
      <c r="B125" s="16" t="s">
        <v>13</v>
      </c>
      <c r="C125" s="16" t="s">
        <v>14</v>
      </c>
      <c r="D125" s="220"/>
      <c r="E125" s="220"/>
      <c r="F125" s="13"/>
      <c r="G125" s="13"/>
      <c r="H125" s="13"/>
      <c r="I125" s="13"/>
      <c r="J125" s="13">
        <f t="shared" si="8"/>
        <v>0</v>
      </c>
      <c r="K125" s="46"/>
      <c r="L125" s="46">
        <f t="shared" si="9"/>
        <v>0</v>
      </c>
    </row>
    <row r="126" spans="1:12" ht="15" customHeight="1">
      <c r="A126" s="35" t="s">
        <v>109</v>
      </c>
      <c r="B126" s="32" t="s">
        <v>13</v>
      </c>
      <c r="C126" s="32" t="s">
        <v>14</v>
      </c>
      <c r="D126" s="220"/>
      <c r="E126" s="220"/>
      <c r="F126" s="13"/>
      <c r="G126" s="13"/>
      <c r="H126" s="13"/>
      <c r="I126" s="13"/>
      <c r="J126" s="13">
        <f t="shared" si="8"/>
        <v>0</v>
      </c>
      <c r="K126" s="46"/>
      <c r="L126" s="46">
        <f t="shared" si="9"/>
        <v>0</v>
      </c>
    </row>
    <row r="127" spans="1:12" ht="15" customHeight="1">
      <c r="A127" s="23" t="s">
        <v>110</v>
      </c>
      <c r="B127" s="16" t="s">
        <v>13</v>
      </c>
      <c r="C127" s="16" t="s">
        <v>14</v>
      </c>
      <c r="D127" s="220"/>
      <c r="E127" s="220"/>
      <c r="F127" s="13"/>
      <c r="G127" s="13"/>
      <c r="H127" s="13"/>
      <c r="I127" s="13"/>
      <c r="J127" s="13">
        <f t="shared" si="8"/>
        <v>0</v>
      </c>
      <c r="K127" s="46"/>
      <c r="L127" s="46">
        <f t="shared" si="9"/>
        <v>0</v>
      </c>
    </row>
    <row r="128" spans="1:12" ht="15">
      <c r="A128" s="23" t="s">
        <v>111</v>
      </c>
      <c r="B128" s="16" t="s">
        <v>13</v>
      </c>
      <c r="C128" s="16" t="s">
        <v>14</v>
      </c>
      <c r="D128" s="220"/>
      <c r="E128" s="220"/>
      <c r="F128" s="13"/>
      <c r="G128" s="13"/>
      <c r="H128" s="13"/>
      <c r="I128" s="13"/>
      <c r="J128" s="13">
        <f t="shared" si="8"/>
        <v>0</v>
      </c>
      <c r="K128" s="46"/>
      <c r="L128" s="46">
        <f t="shared" si="9"/>
        <v>0</v>
      </c>
    </row>
    <row r="129" spans="1:12" ht="15" customHeight="1">
      <c r="A129" s="23" t="s">
        <v>191</v>
      </c>
      <c r="B129" s="16" t="s">
        <v>13</v>
      </c>
      <c r="C129" s="16" t="s">
        <v>14</v>
      </c>
      <c r="D129" s="220"/>
      <c r="E129" s="220"/>
      <c r="F129" s="13"/>
      <c r="G129" s="13"/>
      <c r="H129" s="13"/>
      <c r="I129" s="13"/>
      <c r="J129" s="13">
        <f t="shared" si="8"/>
        <v>0</v>
      </c>
      <c r="K129" s="46"/>
      <c r="L129" s="46">
        <f t="shared" si="9"/>
        <v>0</v>
      </c>
    </row>
    <row r="130" spans="1:12" ht="15" customHeight="1">
      <c r="A130" s="23" t="s">
        <v>203</v>
      </c>
      <c r="B130" s="16" t="s">
        <v>13</v>
      </c>
      <c r="C130" s="16" t="s">
        <v>14</v>
      </c>
      <c r="D130" s="220"/>
      <c r="E130" s="220"/>
      <c r="F130" s="13"/>
      <c r="G130" s="13"/>
      <c r="H130" s="13"/>
      <c r="I130" s="13"/>
      <c r="J130" s="13">
        <f t="shared" si="8"/>
        <v>0</v>
      </c>
      <c r="K130" s="46"/>
      <c r="L130" s="46">
        <f t="shared" si="9"/>
        <v>0</v>
      </c>
    </row>
    <row r="131" spans="1:12" ht="15" customHeight="1">
      <c r="A131" s="23" t="s">
        <v>204</v>
      </c>
      <c r="B131" s="16" t="s">
        <v>13</v>
      </c>
      <c r="C131" s="16" t="s">
        <v>14</v>
      </c>
      <c r="D131" s="220"/>
      <c r="E131" s="220"/>
      <c r="F131" s="13"/>
      <c r="G131" s="13"/>
      <c r="H131" s="13"/>
      <c r="I131" s="13"/>
      <c r="J131" s="13">
        <f>G131-H131-I131</f>
        <v>0</v>
      </c>
      <c r="K131" s="46"/>
      <c r="L131" s="46">
        <f>G131-K131</f>
        <v>0</v>
      </c>
    </row>
    <row r="132" spans="1:12" ht="15" customHeight="1">
      <c r="A132" s="23" t="s">
        <v>213</v>
      </c>
      <c r="B132" s="16" t="s">
        <v>13</v>
      </c>
      <c r="C132" s="16" t="s">
        <v>14</v>
      </c>
      <c r="D132" s="220"/>
      <c r="E132" s="220"/>
      <c r="F132" s="13"/>
      <c r="G132" s="13">
        <v>0</v>
      </c>
      <c r="H132" s="13"/>
      <c r="I132" s="13">
        <v>0</v>
      </c>
      <c r="J132" s="13">
        <f t="shared" si="8"/>
        <v>0</v>
      </c>
      <c r="K132" s="46">
        <v>0</v>
      </c>
      <c r="L132" s="46">
        <f t="shared" si="9"/>
        <v>0</v>
      </c>
    </row>
    <row r="133" spans="1:12" ht="15">
      <c r="A133" s="215" t="s">
        <v>112</v>
      </c>
      <c r="B133" s="215"/>
      <c r="C133" s="215"/>
      <c r="D133" s="220"/>
      <c r="E133" s="235">
        <f>G121+G122+G123+G124+G125+G126+G127+G128+G129+G130+G132</f>
        <v>1265</v>
      </c>
      <c r="F133" s="235"/>
      <c r="G133" s="235"/>
      <c r="H133" s="119">
        <f>H121+H122+H123+H124+H125+H126+H127+H128+H129+H130+H132</f>
        <v>0</v>
      </c>
      <c r="I133" s="110">
        <f>I121+I122+I123+I124+I125+I126+I127+I128+I129+I130+I132</f>
        <v>1265</v>
      </c>
      <c r="J133" s="110">
        <f>E133-I133-H133</f>
        <v>0</v>
      </c>
      <c r="K133" s="111">
        <f>K121+K122+K123+K124+K125+K126+K127+K128+K129+K130+K132</f>
        <v>0</v>
      </c>
      <c r="L133" s="111">
        <f>E133-K133</f>
        <v>1265</v>
      </c>
    </row>
    <row r="134" spans="1:12" ht="15" customHeight="1">
      <c r="A134" s="219" t="s">
        <v>113</v>
      </c>
      <c r="B134" s="219"/>
      <c r="C134" s="219"/>
      <c r="D134" s="219"/>
      <c r="E134" s="219"/>
      <c r="F134" s="44"/>
      <c r="G134" s="45"/>
      <c r="H134" s="111"/>
      <c r="I134" s="13"/>
      <c r="J134" s="13"/>
      <c r="K134" s="46"/>
      <c r="L134" s="46"/>
    </row>
    <row r="135" spans="1:12" ht="17.25" customHeight="1">
      <c r="A135" s="31" t="s">
        <v>114</v>
      </c>
      <c r="B135" s="32" t="s">
        <v>13</v>
      </c>
      <c r="C135" s="32" t="s">
        <v>14</v>
      </c>
      <c r="D135" s="220">
        <v>244</v>
      </c>
      <c r="E135" s="214">
        <v>349</v>
      </c>
      <c r="F135" s="13"/>
      <c r="G135" s="13"/>
      <c r="H135" s="13"/>
      <c r="I135" s="13"/>
      <c r="J135" s="13">
        <f>G135-H135-I135</f>
        <v>0</v>
      </c>
      <c r="K135" s="46">
        <v>0</v>
      </c>
      <c r="L135" s="46">
        <f>G135-K135</f>
        <v>0</v>
      </c>
    </row>
    <row r="136" spans="1:12" ht="15" customHeight="1">
      <c r="A136" s="38" t="s">
        <v>115</v>
      </c>
      <c r="B136" s="16" t="s">
        <v>13</v>
      </c>
      <c r="C136" s="16" t="s">
        <v>14</v>
      </c>
      <c r="D136" s="220"/>
      <c r="E136" s="214"/>
      <c r="F136" s="117"/>
      <c r="G136" s="13"/>
      <c r="H136" s="13"/>
      <c r="I136" s="13"/>
      <c r="J136" s="13">
        <f>G136-H136-I136</f>
        <v>0</v>
      </c>
      <c r="K136" s="118">
        <v>0</v>
      </c>
      <c r="L136" s="46">
        <f>G136-K136</f>
        <v>0</v>
      </c>
    </row>
    <row r="137" spans="1:12" ht="15">
      <c r="A137" s="23" t="s">
        <v>116</v>
      </c>
      <c r="B137" s="16" t="s">
        <v>13</v>
      </c>
      <c r="C137" s="32" t="s">
        <v>14</v>
      </c>
      <c r="D137" s="220"/>
      <c r="E137" s="214"/>
      <c r="F137" s="13"/>
      <c r="G137" s="112"/>
      <c r="H137" s="13"/>
      <c r="I137" s="13"/>
      <c r="J137" s="13">
        <f>G137-H137-I137</f>
        <v>0</v>
      </c>
      <c r="K137" s="46">
        <v>0</v>
      </c>
      <c r="L137" s="46">
        <f>G137-K137</f>
        <v>0</v>
      </c>
    </row>
    <row r="138" spans="1:12" ht="16.5" customHeight="1">
      <c r="A138" s="221" t="s">
        <v>117</v>
      </c>
      <c r="B138" s="221"/>
      <c r="C138" s="221"/>
      <c r="D138" s="220"/>
      <c r="E138" s="216">
        <f>G136+G135+G137</f>
        <v>0</v>
      </c>
      <c r="F138" s="216"/>
      <c r="G138" s="216"/>
      <c r="H138" s="115">
        <f>H135+H136+H137</f>
        <v>0</v>
      </c>
      <c r="I138" s="13">
        <f>I135+I136+I137</f>
        <v>0</v>
      </c>
      <c r="J138" s="110">
        <f>E138-I138-H138</f>
        <v>0</v>
      </c>
      <c r="K138" s="46">
        <f>+K135+K136+K137</f>
        <v>0</v>
      </c>
      <c r="L138" s="46">
        <f>E138-K138</f>
        <v>0</v>
      </c>
    </row>
    <row r="139" spans="1:12" ht="15" customHeight="1">
      <c r="A139" s="219" t="s">
        <v>118</v>
      </c>
      <c r="B139" s="219"/>
      <c r="C139" s="219"/>
      <c r="D139" s="219"/>
      <c r="E139" s="219"/>
      <c r="F139" s="44"/>
      <c r="G139" s="45"/>
      <c r="H139" s="111"/>
      <c r="I139" s="13"/>
      <c r="J139" s="13"/>
      <c r="K139" s="46"/>
      <c r="L139" s="46"/>
    </row>
    <row r="140" spans="1:12" ht="27.75" customHeight="1">
      <c r="A140" s="31" t="s">
        <v>119</v>
      </c>
      <c r="B140" s="32" t="s">
        <v>13</v>
      </c>
      <c r="C140" s="32" t="s">
        <v>14</v>
      </c>
      <c r="D140" s="220">
        <v>321</v>
      </c>
      <c r="E140" s="33">
        <v>262</v>
      </c>
      <c r="F140" s="13"/>
      <c r="G140" s="13">
        <v>0</v>
      </c>
      <c r="H140" s="13"/>
      <c r="I140" s="13">
        <v>0</v>
      </c>
      <c r="J140" s="13">
        <f>G140-H140-I140</f>
        <v>0</v>
      </c>
      <c r="K140" s="46">
        <v>0</v>
      </c>
      <c r="L140" s="46">
        <f>G140-K140</f>
        <v>0</v>
      </c>
    </row>
    <row r="141" spans="1:12" ht="16.5" customHeight="1">
      <c r="A141" s="221" t="s">
        <v>120</v>
      </c>
      <c r="B141" s="221"/>
      <c r="C141" s="221"/>
      <c r="D141" s="220"/>
      <c r="E141" s="209">
        <f>G140</f>
        <v>0</v>
      </c>
      <c r="F141" s="209"/>
      <c r="G141" s="209"/>
      <c r="H141" s="115">
        <f>H140</f>
        <v>0</v>
      </c>
      <c r="I141" s="13">
        <f>I140</f>
        <v>0</v>
      </c>
      <c r="J141" s="110">
        <f>E141-I141-H141</f>
        <v>0</v>
      </c>
      <c r="K141" s="111">
        <f>K140</f>
        <v>0</v>
      </c>
      <c r="L141" s="111">
        <f>E141-K141</f>
        <v>0</v>
      </c>
    </row>
    <row r="142" spans="1:12" ht="15" customHeight="1">
      <c r="A142" s="219" t="s">
        <v>121</v>
      </c>
      <c r="B142" s="219"/>
      <c r="C142" s="219"/>
      <c r="D142" s="219"/>
      <c r="E142" s="219"/>
      <c r="F142" s="44"/>
      <c r="G142" s="45"/>
      <c r="H142" s="111"/>
      <c r="I142" s="13"/>
      <c r="J142" s="13"/>
      <c r="K142" s="46"/>
      <c r="L142" s="46"/>
    </row>
    <row r="143" spans="1:12" ht="17.25" customHeight="1">
      <c r="A143" s="31" t="s">
        <v>122</v>
      </c>
      <c r="B143" s="32" t="s">
        <v>13</v>
      </c>
      <c r="C143" s="32" t="s">
        <v>14</v>
      </c>
      <c r="D143" s="220">
        <v>831</v>
      </c>
      <c r="E143" s="33">
        <v>296</v>
      </c>
      <c r="F143" s="13"/>
      <c r="G143" s="13">
        <v>1200</v>
      </c>
      <c r="H143" s="13"/>
      <c r="I143" s="13">
        <v>0</v>
      </c>
      <c r="J143" s="13">
        <f>G143-H143-I143</f>
        <v>1200</v>
      </c>
      <c r="K143" s="46">
        <v>0</v>
      </c>
      <c r="L143" s="46">
        <f>G143-K143</f>
        <v>1200</v>
      </c>
    </row>
    <row r="144" spans="1:12" ht="16.5" customHeight="1">
      <c r="A144" s="221" t="s">
        <v>123</v>
      </c>
      <c r="B144" s="221"/>
      <c r="C144" s="221"/>
      <c r="D144" s="220"/>
      <c r="E144" s="209">
        <f>G143</f>
        <v>1200</v>
      </c>
      <c r="F144" s="209"/>
      <c r="G144" s="209"/>
      <c r="H144" s="115">
        <f>H143</f>
        <v>0</v>
      </c>
      <c r="I144" s="13">
        <f>I143</f>
        <v>0</v>
      </c>
      <c r="J144" s="110">
        <f>E144-I144-H144</f>
        <v>1200</v>
      </c>
      <c r="K144" s="111">
        <f>K143</f>
        <v>0</v>
      </c>
      <c r="L144" s="111">
        <f>E144-K144</f>
        <v>1200</v>
      </c>
    </row>
    <row r="145" spans="1:12" ht="15" customHeight="1">
      <c r="A145" s="219" t="s">
        <v>124</v>
      </c>
      <c r="B145" s="219"/>
      <c r="C145" s="219"/>
      <c r="D145" s="219"/>
      <c r="E145" s="219"/>
      <c r="F145" s="44"/>
      <c r="G145" s="45"/>
      <c r="H145" s="111"/>
      <c r="I145" s="13"/>
      <c r="J145" s="13"/>
      <c r="K145" s="46"/>
      <c r="L145" s="46"/>
    </row>
    <row r="146" spans="1:12" ht="35.25" customHeight="1">
      <c r="A146" s="31" t="s">
        <v>125</v>
      </c>
      <c r="B146" s="32" t="s">
        <v>13</v>
      </c>
      <c r="C146" s="32" t="s">
        <v>14</v>
      </c>
      <c r="D146" s="220">
        <v>852</v>
      </c>
      <c r="E146" s="33">
        <v>291</v>
      </c>
      <c r="F146" s="13"/>
      <c r="G146" s="13"/>
      <c r="H146" s="13"/>
      <c r="I146" s="13">
        <v>0</v>
      </c>
      <c r="J146" s="13">
        <f>G146-H146-I146</f>
        <v>0</v>
      </c>
      <c r="K146" s="46">
        <v>0</v>
      </c>
      <c r="L146" s="46">
        <f>G146-K146</f>
        <v>0</v>
      </c>
    </row>
    <row r="147" spans="1:12" ht="16.5" customHeight="1">
      <c r="A147" s="236" t="s">
        <v>126</v>
      </c>
      <c r="B147" s="236"/>
      <c r="C147" s="236"/>
      <c r="D147" s="220"/>
      <c r="E147" s="224">
        <f>G146</f>
        <v>0</v>
      </c>
      <c r="F147" s="224"/>
      <c r="G147" s="224"/>
      <c r="H147" s="120">
        <f>H146</f>
        <v>0</v>
      </c>
      <c r="I147" s="121">
        <f>I146</f>
        <v>0</v>
      </c>
      <c r="J147" s="122">
        <f>E147-I147-H147</f>
        <v>0</v>
      </c>
      <c r="K147" s="123">
        <f>K146</f>
        <v>0</v>
      </c>
      <c r="L147" s="123">
        <f>E147-K147</f>
        <v>0</v>
      </c>
    </row>
    <row r="148" spans="1:63" s="40" customFormat="1" ht="15" customHeight="1">
      <c r="A148" s="219" t="s">
        <v>127</v>
      </c>
      <c r="B148" s="219"/>
      <c r="C148" s="219"/>
      <c r="D148" s="219"/>
      <c r="E148" s="219"/>
      <c r="F148" s="46"/>
      <c r="G148" s="111"/>
      <c r="H148" s="111"/>
      <c r="I148" s="13"/>
      <c r="J148" s="13"/>
      <c r="K148" s="46"/>
      <c r="L148" s="46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</row>
    <row r="149" spans="1:12" ht="17.25" customHeight="1">
      <c r="A149" s="31" t="s">
        <v>128</v>
      </c>
      <c r="B149" s="32" t="s">
        <v>13</v>
      </c>
      <c r="C149" s="32" t="s">
        <v>14</v>
      </c>
      <c r="D149" s="237">
        <v>853</v>
      </c>
      <c r="E149" s="26">
        <v>295</v>
      </c>
      <c r="F149" s="124"/>
      <c r="G149" s="117"/>
      <c r="H149" s="117"/>
      <c r="I149" s="117">
        <v>0</v>
      </c>
      <c r="J149" s="117">
        <f>G149-H149-I149</f>
        <v>0</v>
      </c>
      <c r="K149" s="114">
        <v>0</v>
      </c>
      <c r="L149" s="114">
        <f>G149-K149</f>
        <v>0</v>
      </c>
    </row>
    <row r="150" spans="1:12" ht="17.25" customHeight="1">
      <c r="A150" s="38" t="s">
        <v>129</v>
      </c>
      <c r="B150" s="16" t="s">
        <v>13</v>
      </c>
      <c r="C150" s="16" t="s">
        <v>14</v>
      </c>
      <c r="D150" s="237"/>
      <c r="E150" s="17">
        <v>292.293</v>
      </c>
      <c r="F150" s="112"/>
      <c r="G150" s="13">
        <v>0</v>
      </c>
      <c r="H150" s="13"/>
      <c r="I150" s="13">
        <v>0</v>
      </c>
      <c r="J150" s="13">
        <f>G150-H150-I150</f>
        <v>0</v>
      </c>
      <c r="K150" s="46">
        <v>0</v>
      </c>
      <c r="L150" s="46">
        <f>G150-K150</f>
        <v>0</v>
      </c>
    </row>
    <row r="151" spans="1:12" ht="30" customHeight="1">
      <c r="A151" s="38" t="s">
        <v>130</v>
      </c>
      <c r="B151" s="16" t="s">
        <v>13</v>
      </c>
      <c r="C151" s="16" t="s">
        <v>14</v>
      </c>
      <c r="D151" s="237"/>
      <c r="E151" s="17">
        <v>291</v>
      </c>
      <c r="F151" s="124"/>
      <c r="G151" s="13">
        <v>0.09</v>
      </c>
      <c r="H151" s="13"/>
      <c r="I151" s="13">
        <v>0</v>
      </c>
      <c r="J151" s="13">
        <f>G151-H151-I151</f>
        <v>0.09</v>
      </c>
      <c r="K151" s="149">
        <v>0</v>
      </c>
      <c r="L151" s="46">
        <f>G151-K151</f>
        <v>0.09</v>
      </c>
    </row>
    <row r="152" spans="1:12" ht="15.75" customHeight="1">
      <c r="A152" s="221" t="s">
        <v>131</v>
      </c>
      <c r="B152" s="221"/>
      <c r="C152" s="221"/>
      <c r="D152" s="237"/>
      <c r="E152" s="216">
        <f>G151+G149+G150</f>
        <v>0.09</v>
      </c>
      <c r="F152" s="216"/>
      <c r="G152" s="216"/>
      <c r="H152" s="45">
        <f>H151+H149+H150</f>
        <v>0</v>
      </c>
      <c r="I152" s="110">
        <f>I151+I149+I150</f>
        <v>0</v>
      </c>
      <c r="J152" s="110">
        <f>E152-I152-H152</f>
        <v>0.09</v>
      </c>
      <c r="K152" s="111">
        <f>K149+K150+K151</f>
        <v>0</v>
      </c>
      <c r="L152" s="111">
        <f>E152-K152</f>
        <v>0.09</v>
      </c>
    </row>
    <row r="153" spans="1:12" ht="15">
      <c r="A153" s="213" t="s">
        <v>132</v>
      </c>
      <c r="B153" s="213"/>
      <c r="C153" s="213"/>
      <c r="D153" s="213"/>
      <c r="E153" s="213"/>
      <c r="F153" s="112"/>
      <c r="G153" s="110">
        <f>E20+E34+E37+E58+E74+E79+E94+E99+E104+E109+E114+E119+E133+E138+E24</f>
        <v>1088930.1099999999</v>
      </c>
      <c r="H153" s="110">
        <f>H20+H34+H37+H58+H74+H79+H94+H99+H104+H109+H114+H119+H133+H138</f>
        <v>0</v>
      </c>
      <c r="I153" s="110">
        <f>I20+I34+I37+I58+I74+I79+I94+I99+I104+I109+I114+I119+I133+I138+I24</f>
        <v>620079.12</v>
      </c>
      <c r="J153" s="110">
        <f>G153-I153-H153</f>
        <v>468850.9899999999</v>
      </c>
      <c r="K153" s="111">
        <f>K20+K34+K37+K58+K74+K79+K94+K99+K104+K109+K114+K119+K133+K138+K24</f>
        <v>0</v>
      </c>
      <c r="L153" s="111">
        <f>G153-K153</f>
        <v>1088930.1099999999</v>
      </c>
    </row>
    <row r="154" spans="1:12" ht="15">
      <c r="A154" s="238" t="s">
        <v>133</v>
      </c>
      <c r="B154" s="238"/>
      <c r="C154" s="238"/>
      <c r="D154" s="238"/>
      <c r="E154" s="238"/>
      <c r="F154" s="112">
        <f>F4+F7+F29</f>
        <v>0</v>
      </c>
      <c r="G154" s="13">
        <f>G6+G7+E14+E17+E20+E34+E37+E58+E74+E79+E94+E99+E104+E109+E114+E119+E133+E138+E141+E144+E147+E152+E24</f>
        <v>10464530.2</v>
      </c>
      <c r="H154" s="13">
        <f>H6+H7+H14+H17+H20+H34+H37+H58+H74+H79+H94+H99+H104+H109+H114+H119+H133+H138+H141+H144+H147+H152</f>
        <v>0</v>
      </c>
      <c r="I154" s="13">
        <f>I6+I7+I14+I17+I20+I34+I37+I58+I74+I79+I94+I99+I104+I109+I114+I119+I133+I138+I141+I144+I147+I152</f>
        <v>9994479.12</v>
      </c>
      <c r="J154" s="13">
        <f>G154-H154-I154</f>
        <v>470051.0800000001</v>
      </c>
      <c r="K154" s="46">
        <f>K6+K7+K14+K17+K20+K34+K37+K58+K74+K79+K94+K99+K104+K109+K114+K119+K133+K138+K141+K144+K147+K152+K24</f>
        <v>0</v>
      </c>
      <c r="L154" s="46">
        <f>G154-K154</f>
        <v>10464530.2</v>
      </c>
    </row>
    <row r="155" spans="1:10" ht="15">
      <c r="A155" s="42"/>
      <c r="B155" s="42"/>
      <c r="C155" s="42"/>
      <c r="D155" s="42"/>
      <c r="E155" s="42"/>
      <c r="F155" s="109"/>
      <c r="G155" s="109"/>
      <c r="H155" s="109"/>
      <c r="I155" s="109"/>
      <c r="J155" s="109"/>
    </row>
    <row r="156" spans="1:10" ht="15">
      <c r="A156" s="42"/>
      <c r="B156" s="42"/>
      <c r="C156" s="42"/>
      <c r="D156" s="42"/>
      <c r="E156" s="42"/>
      <c r="F156" s="109"/>
      <c r="G156" s="109"/>
      <c r="H156" s="109"/>
      <c r="I156" s="109"/>
      <c r="J156" s="109"/>
    </row>
    <row r="157" ht="30" customHeight="1"/>
    <row r="158" spans="1:10" ht="18.75">
      <c r="A158" s="210" t="s">
        <v>181</v>
      </c>
      <c r="B158" s="210"/>
      <c r="C158" s="210"/>
      <c r="D158" s="210"/>
      <c r="E158" s="210"/>
      <c r="F158" s="210"/>
      <c r="G158" s="210"/>
      <c r="H158" s="108"/>
      <c r="I158" s="109"/>
      <c r="J158" s="109"/>
    </row>
    <row r="159" spans="1:12" ht="75.75" thickBot="1">
      <c r="A159" s="9" t="s">
        <v>134</v>
      </c>
      <c r="B159" s="10" t="s">
        <v>1</v>
      </c>
      <c r="C159" s="10" t="s">
        <v>2</v>
      </c>
      <c r="D159" s="10" t="s">
        <v>3</v>
      </c>
      <c r="E159" s="11" t="s">
        <v>4</v>
      </c>
      <c r="F159" s="13" t="s">
        <v>5</v>
      </c>
      <c r="G159" s="121" t="s">
        <v>6</v>
      </c>
      <c r="H159" s="13" t="s">
        <v>7</v>
      </c>
      <c r="I159" s="13" t="s">
        <v>8</v>
      </c>
      <c r="J159" s="13" t="s">
        <v>9</v>
      </c>
      <c r="K159" s="121" t="s">
        <v>202</v>
      </c>
      <c r="L159" s="13" t="s">
        <v>11</v>
      </c>
    </row>
    <row r="160" spans="1:12" ht="15.75" thickBot="1">
      <c r="A160" s="211" t="s">
        <v>12</v>
      </c>
      <c r="B160" s="16" t="s">
        <v>59</v>
      </c>
      <c r="C160" s="16" t="s">
        <v>14</v>
      </c>
      <c r="D160" s="17">
        <v>111</v>
      </c>
      <c r="E160" s="17">
        <v>211</v>
      </c>
      <c r="F160" s="191"/>
      <c r="G160" s="180">
        <v>3608300</v>
      </c>
      <c r="H160" s="112"/>
      <c r="I160" s="13">
        <f>G160</f>
        <v>3608300</v>
      </c>
      <c r="J160" s="191">
        <f>G160-H160-I160</f>
        <v>0</v>
      </c>
      <c r="K160" s="180">
        <v>0</v>
      </c>
      <c r="L160" s="44">
        <f>G160-K160</f>
        <v>3608300</v>
      </c>
    </row>
    <row r="161" spans="1:12" ht="15.75" thickBot="1">
      <c r="A161" s="211"/>
      <c r="B161" s="16" t="s">
        <v>59</v>
      </c>
      <c r="C161" s="16" t="s">
        <v>14</v>
      </c>
      <c r="D161" s="17">
        <v>111</v>
      </c>
      <c r="E161" s="17">
        <v>266</v>
      </c>
      <c r="F161" s="191"/>
      <c r="G161" s="197">
        <v>0</v>
      </c>
      <c r="H161" s="112"/>
      <c r="I161" s="13">
        <f>G161</f>
        <v>0</v>
      </c>
      <c r="J161" s="191">
        <f>G161-H161-I161</f>
        <v>0</v>
      </c>
      <c r="K161" s="180">
        <v>0</v>
      </c>
      <c r="L161" s="44">
        <f>G161-K161</f>
        <v>0</v>
      </c>
    </row>
    <row r="162" spans="1:12" ht="15.75" thickBot="1">
      <c r="A162" s="211"/>
      <c r="B162" s="212" t="s">
        <v>15</v>
      </c>
      <c r="C162" s="212"/>
      <c r="F162" s="191"/>
      <c r="G162" s="198">
        <f>G160+G161</f>
        <v>3608300</v>
      </c>
      <c r="H162" s="196">
        <f>H160+H161</f>
        <v>0</v>
      </c>
      <c r="I162" s="110">
        <f>I160+I161</f>
        <v>3608300</v>
      </c>
      <c r="J162" s="192">
        <f>G162-H162-I162</f>
        <v>0</v>
      </c>
      <c r="K162" s="194">
        <f>K160+K161</f>
        <v>0</v>
      </c>
      <c r="L162" s="45">
        <f>G162-K162</f>
        <v>3608300</v>
      </c>
    </row>
    <row r="163" spans="1:12" ht="15.75" thickBot="1">
      <c r="A163" s="211"/>
      <c r="B163" s="16" t="s">
        <v>59</v>
      </c>
      <c r="C163" s="16" t="s">
        <v>14</v>
      </c>
      <c r="D163" s="17">
        <v>119</v>
      </c>
      <c r="E163" s="17">
        <v>213</v>
      </c>
      <c r="F163" s="191"/>
      <c r="G163" s="180">
        <v>1089700</v>
      </c>
      <c r="H163" s="112"/>
      <c r="I163" s="13">
        <f>G163</f>
        <v>1089700</v>
      </c>
      <c r="J163" s="191">
        <f>G163-H163-I163</f>
        <v>0</v>
      </c>
      <c r="K163" s="180">
        <v>0</v>
      </c>
      <c r="L163" s="45">
        <f>G163-K163</f>
        <v>1089700</v>
      </c>
    </row>
    <row r="164" spans="1:12" ht="15">
      <c r="A164" s="213" t="s">
        <v>16</v>
      </c>
      <c r="B164" s="213"/>
      <c r="C164" s="213"/>
      <c r="D164" s="213"/>
      <c r="E164" s="22"/>
      <c r="F164" s="13"/>
      <c r="G164" s="117"/>
      <c r="H164" s="13"/>
      <c r="I164" s="13"/>
      <c r="J164" s="13"/>
      <c r="K164" s="114"/>
      <c r="L164" s="46"/>
    </row>
    <row r="165" spans="1:12" ht="15">
      <c r="A165" s="23" t="s">
        <v>17</v>
      </c>
      <c r="B165" s="16" t="s">
        <v>59</v>
      </c>
      <c r="C165" s="16" t="s">
        <v>14</v>
      </c>
      <c r="D165" s="214">
        <v>112</v>
      </c>
      <c r="E165" s="17">
        <v>266</v>
      </c>
      <c r="F165" s="112"/>
      <c r="G165" s="13"/>
      <c r="H165" s="13"/>
      <c r="I165" s="13"/>
      <c r="J165" s="13">
        <f>G165-H165-I165</f>
        <v>0</v>
      </c>
      <c r="K165" s="46"/>
      <c r="L165" s="46">
        <f>G165-J165</f>
        <v>0</v>
      </c>
    </row>
    <row r="166" spans="1:12" ht="15">
      <c r="A166" s="23" t="s">
        <v>18</v>
      </c>
      <c r="B166" s="16" t="s">
        <v>59</v>
      </c>
      <c r="C166" s="16" t="s">
        <v>14</v>
      </c>
      <c r="D166" s="214"/>
      <c r="E166" s="17">
        <v>112</v>
      </c>
      <c r="F166" s="113"/>
      <c r="G166" s="13"/>
      <c r="H166" s="13"/>
      <c r="I166" s="13"/>
      <c r="J166" s="13">
        <f>G166-H166-I166</f>
        <v>0</v>
      </c>
      <c r="K166" s="46"/>
      <c r="L166" s="46">
        <f>G166-J166</f>
        <v>0</v>
      </c>
    </row>
    <row r="167" spans="1:12" ht="15">
      <c r="A167" s="23" t="s">
        <v>19</v>
      </c>
      <c r="B167" s="16" t="s">
        <v>59</v>
      </c>
      <c r="C167" s="16" t="s">
        <v>14</v>
      </c>
      <c r="D167" s="214"/>
      <c r="E167" s="26">
        <v>222</v>
      </c>
      <c r="F167" s="114"/>
      <c r="G167" s="13"/>
      <c r="H167" s="112"/>
      <c r="I167" s="13"/>
      <c r="J167" s="13">
        <f>G167-H167-I167</f>
        <v>0</v>
      </c>
      <c r="K167" s="46"/>
      <c r="L167" s="46">
        <f>G167-J167</f>
        <v>0</v>
      </c>
    </row>
    <row r="168" spans="1:12" ht="15">
      <c r="A168" s="23" t="s">
        <v>20</v>
      </c>
      <c r="B168" s="16" t="s">
        <v>59</v>
      </c>
      <c r="C168" s="16" t="s">
        <v>14</v>
      </c>
      <c r="D168" s="214"/>
      <c r="E168" s="26">
        <v>226</v>
      </c>
      <c r="F168" s="114"/>
      <c r="G168" s="13"/>
      <c r="H168" s="112"/>
      <c r="I168" s="13"/>
      <c r="J168" s="13">
        <f>G168-H168-I168</f>
        <v>0</v>
      </c>
      <c r="K168" s="46"/>
      <c r="L168" s="46">
        <f>G168-J168</f>
        <v>0</v>
      </c>
    </row>
    <row r="169" spans="1:12" ht="15">
      <c r="A169" s="23" t="s">
        <v>21</v>
      </c>
      <c r="B169" s="16" t="s">
        <v>59</v>
      </c>
      <c r="C169" s="16" t="s">
        <v>14</v>
      </c>
      <c r="D169" s="214"/>
      <c r="E169" s="17">
        <v>226</v>
      </c>
      <c r="F169" s="113"/>
      <c r="G169" s="13"/>
      <c r="H169" s="13"/>
      <c r="I169" s="13"/>
      <c r="J169" s="13">
        <f>G169-H169-I169</f>
        <v>0</v>
      </c>
      <c r="K169" s="46"/>
      <c r="L169" s="46">
        <f>G169-J169</f>
        <v>0</v>
      </c>
    </row>
    <row r="170" spans="1:12" ht="15">
      <c r="A170" s="215" t="s">
        <v>22</v>
      </c>
      <c r="B170" s="215"/>
      <c r="C170" s="215"/>
      <c r="D170" s="29"/>
      <c r="E170" s="209">
        <f>G165+G166+G167+G168+G169</f>
        <v>0</v>
      </c>
      <c r="F170" s="209"/>
      <c r="G170" s="209"/>
      <c r="H170" s="115">
        <f>H165+H166+H167+H169</f>
        <v>0</v>
      </c>
      <c r="I170" s="13">
        <f>I165+I166+I167+I168+I169</f>
        <v>0</v>
      </c>
      <c r="J170" s="110">
        <f>E170-I170-H170</f>
        <v>0</v>
      </c>
      <c r="K170" s="111">
        <f>K165+K166+K167+K168+K169</f>
        <v>0</v>
      </c>
      <c r="L170" s="111">
        <f>E170-K170</f>
        <v>0</v>
      </c>
    </row>
    <row r="171" spans="1:12" ht="15" customHeight="1">
      <c r="A171" s="219" t="s">
        <v>23</v>
      </c>
      <c r="B171" s="219"/>
      <c r="C171" s="219"/>
      <c r="D171" s="219"/>
      <c r="E171" s="219"/>
      <c r="F171" s="44"/>
      <c r="G171" s="45"/>
      <c r="H171" s="111"/>
      <c r="I171" s="13"/>
      <c r="J171" s="13"/>
      <c r="K171" s="46"/>
      <c r="L171" s="46"/>
    </row>
    <row r="172" spans="1:12" ht="30">
      <c r="A172" s="31" t="s">
        <v>24</v>
      </c>
      <c r="B172" s="32" t="s">
        <v>59</v>
      </c>
      <c r="C172" s="32" t="s">
        <v>14</v>
      </c>
      <c r="D172" s="220">
        <v>113</v>
      </c>
      <c r="E172" s="33">
        <v>226</v>
      </c>
      <c r="F172" s="13"/>
      <c r="G172" s="13"/>
      <c r="H172" s="13"/>
      <c r="I172" s="13"/>
      <c r="J172" s="13">
        <f>G172-H172-I172</f>
        <v>0</v>
      </c>
      <c r="K172" s="46"/>
      <c r="L172" s="46">
        <f>G172-K172</f>
        <v>0</v>
      </c>
    </row>
    <row r="173" spans="1:12" ht="15" customHeight="1">
      <c r="A173" s="221" t="s">
        <v>25</v>
      </c>
      <c r="B173" s="221"/>
      <c r="C173" s="221"/>
      <c r="D173" s="220"/>
      <c r="E173" s="209">
        <f>G172</f>
        <v>0</v>
      </c>
      <c r="F173" s="209"/>
      <c r="G173" s="209"/>
      <c r="H173" s="115">
        <f>H172</f>
        <v>0</v>
      </c>
      <c r="I173" s="13">
        <f>I172</f>
        <v>0</v>
      </c>
      <c r="J173" s="110">
        <f>E173-I173-H173</f>
        <v>0</v>
      </c>
      <c r="K173" s="111">
        <f>K172</f>
        <v>0</v>
      </c>
      <c r="L173" s="111">
        <f>E173-K173</f>
        <v>0</v>
      </c>
    </row>
    <row r="174" spans="1:12" ht="15">
      <c r="A174" s="213" t="s">
        <v>26</v>
      </c>
      <c r="B174" s="213"/>
      <c r="C174" s="213"/>
      <c r="D174" s="213"/>
      <c r="E174" s="213"/>
      <c r="F174" s="44"/>
      <c r="G174" s="13"/>
      <c r="H174" s="13"/>
      <c r="I174" s="13"/>
      <c r="J174" s="13"/>
      <c r="K174" s="46"/>
      <c r="L174" s="46"/>
    </row>
    <row r="175" spans="1:12" ht="15">
      <c r="A175" s="23" t="s">
        <v>27</v>
      </c>
      <c r="B175" s="16" t="s">
        <v>59</v>
      </c>
      <c r="C175" s="16" t="s">
        <v>14</v>
      </c>
      <c r="D175" s="220">
        <v>244</v>
      </c>
      <c r="E175" s="17">
        <v>221</v>
      </c>
      <c r="F175" s="13"/>
      <c r="G175" s="13">
        <v>0</v>
      </c>
      <c r="H175" s="13"/>
      <c r="I175" s="13"/>
      <c r="J175" s="13">
        <f>G175-H175-I175</f>
        <v>0</v>
      </c>
      <c r="K175" s="46"/>
      <c r="L175" s="46">
        <f>G175-K175</f>
        <v>0</v>
      </c>
    </row>
    <row r="176" spans="1:12" ht="15">
      <c r="A176" s="215" t="s">
        <v>28</v>
      </c>
      <c r="B176" s="215"/>
      <c r="C176" s="215"/>
      <c r="D176" s="220"/>
      <c r="E176" s="209">
        <f>G175</f>
        <v>0</v>
      </c>
      <c r="F176" s="209"/>
      <c r="G176" s="209"/>
      <c r="H176" s="115">
        <f>H175</f>
        <v>0</v>
      </c>
      <c r="I176" s="13">
        <f>I175</f>
        <v>0</v>
      </c>
      <c r="J176" s="110">
        <f>E176-I176-H176</f>
        <v>0</v>
      </c>
      <c r="K176" s="111">
        <f>K175</f>
        <v>0</v>
      </c>
      <c r="L176" s="111">
        <f>E176-K176</f>
        <v>0</v>
      </c>
    </row>
    <row r="177" spans="1:12" ht="15">
      <c r="A177" s="213" t="s">
        <v>29</v>
      </c>
      <c r="B177" s="213"/>
      <c r="C177" s="213"/>
      <c r="D177" s="213"/>
      <c r="E177" s="213"/>
      <c r="F177" s="44"/>
      <c r="G177" s="13"/>
      <c r="H177" s="13"/>
      <c r="I177" s="13"/>
      <c r="J177" s="13"/>
      <c r="K177" s="46"/>
      <c r="L177" s="46"/>
    </row>
    <row r="178" spans="1:12" ht="15">
      <c r="A178" s="23" t="s">
        <v>135</v>
      </c>
      <c r="B178" s="16" t="s">
        <v>59</v>
      </c>
      <c r="C178" s="16" t="s">
        <v>14</v>
      </c>
      <c r="D178" s="220">
        <v>244</v>
      </c>
      <c r="E178" s="17">
        <v>222</v>
      </c>
      <c r="F178" s="13"/>
      <c r="G178" s="13">
        <v>0</v>
      </c>
      <c r="H178" s="13"/>
      <c r="I178" s="13"/>
      <c r="J178" s="13">
        <f>G178-H178-I178</f>
        <v>0</v>
      </c>
      <c r="K178" s="46"/>
      <c r="L178" s="46">
        <f>G178-K178</f>
        <v>0</v>
      </c>
    </row>
    <row r="179" spans="1:12" ht="15">
      <c r="A179" s="23"/>
      <c r="B179" s="16" t="s">
        <v>59</v>
      </c>
      <c r="C179" s="16" t="s">
        <v>14</v>
      </c>
      <c r="D179" s="220"/>
      <c r="E179" s="17"/>
      <c r="F179" s="13"/>
      <c r="G179" s="13"/>
      <c r="H179" s="13"/>
      <c r="I179" s="13"/>
      <c r="J179" s="13"/>
      <c r="K179" s="46"/>
      <c r="L179" s="46"/>
    </row>
    <row r="180" spans="1:12" ht="15">
      <c r="A180" s="215" t="s">
        <v>31</v>
      </c>
      <c r="B180" s="215"/>
      <c r="C180" s="215"/>
      <c r="D180" s="220"/>
      <c r="E180" s="209">
        <f>G178+G179</f>
        <v>0</v>
      </c>
      <c r="F180" s="209">
        <f>H178+H179</f>
        <v>0</v>
      </c>
      <c r="G180" s="209">
        <f>I178+I179</f>
        <v>0</v>
      </c>
      <c r="H180" s="116">
        <f>J178+J179</f>
        <v>0</v>
      </c>
      <c r="I180" s="116">
        <f>K178+K179</f>
        <v>0</v>
      </c>
      <c r="J180" s="110">
        <f>E180-I180-H180</f>
        <v>0</v>
      </c>
      <c r="K180" s="111">
        <f>K178+K179</f>
        <v>0</v>
      </c>
      <c r="L180" s="111">
        <f>E180-K180</f>
        <v>0</v>
      </c>
    </row>
    <row r="181" spans="1:12" ht="15">
      <c r="A181" s="213" t="s">
        <v>32</v>
      </c>
      <c r="B181" s="213"/>
      <c r="C181" s="213"/>
      <c r="D181" s="213"/>
      <c r="E181" s="213"/>
      <c r="F181" s="44"/>
      <c r="G181" s="45"/>
      <c r="H181" s="45"/>
      <c r="I181" s="13"/>
      <c r="J181" s="13"/>
      <c r="K181" s="171"/>
      <c r="L181" s="46"/>
    </row>
    <row r="182" spans="1:12" ht="15.75" thickBot="1">
      <c r="A182" s="35" t="s">
        <v>33</v>
      </c>
      <c r="B182" s="32" t="s">
        <v>59</v>
      </c>
      <c r="C182" s="32" t="s">
        <v>14</v>
      </c>
      <c r="D182" s="217">
        <v>247</v>
      </c>
      <c r="E182" s="220">
        <v>223</v>
      </c>
      <c r="F182" s="117"/>
      <c r="G182" s="13"/>
      <c r="H182" s="13"/>
      <c r="I182" s="205"/>
      <c r="J182" s="13">
        <f>G182-H182-I182</f>
        <v>0</v>
      </c>
      <c r="K182" s="171"/>
      <c r="L182" s="46">
        <f>G182-K182</f>
        <v>0</v>
      </c>
    </row>
    <row r="183" spans="1:12" ht="15.75" thickBot="1">
      <c r="A183" s="23" t="s">
        <v>34</v>
      </c>
      <c r="B183" s="16" t="s">
        <v>59</v>
      </c>
      <c r="C183" s="16" t="s">
        <v>14</v>
      </c>
      <c r="D183" s="218"/>
      <c r="E183" s="220"/>
      <c r="F183" s="13"/>
      <c r="G183" s="13">
        <v>881270</v>
      </c>
      <c r="H183" s="13"/>
      <c r="I183" s="183">
        <v>888377.66</v>
      </c>
      <c r="J183" s="13">
        <f>G183+F183-H183-I183</f>
        <v>-7107.660000000033</v>
      </c>
      <c r="K183" s="180"/>
      <c r="L183" s="46">
        <f>G183+F183-K183</f>
        <v>881270</v>
      </c>
    </row>
    <row r="184" spans="1:12" ht="15">
      <c r="A184" s="23"/>
      <c r="B184" s="32"/>
      <c r="C184" s="16"/>
      <c r="D184" s="202"/>
      <c r="E184" s="220"/>
      <c r="F184" s="13"/>
      <c r="G184" s="203"/>
      <c r="H184" s="13"/>
      <c r="I184" s="208"/>
      <c r="J184" s="13"/>
      <c r="K184" s="204">
        <f>K182+K183</f>
        <v>0</v>
      </c>
      <c r="L184" s="46"/>
    </row>
    <row r="185" spans="1:12" ht="15.75" thickBot="1">
      <c r="A185" s="23" t="s">
        <v>35</v>
      </c>
      <c r="B185" s="32" t="s">
        <v>59</v>
      </c>
      <c r="C185" s="16" t="s">
        <v>14</v>
      </c>
      <c r="D185" s="217">
        <v>244</v>
      </c>
      <c r="E185" s="220"/>
      <c r="F185" s="13"/>
      <c r="G185" s="13"/>
      <c r="H185" s="13"/>
      <c r="I185" s="13"/>
      <c r="J185" s="13">
        <f aca="true" t="shared" si="10" ref="J185:J190">G185-H185-I185</f>
        <v>0</v>
      </c>
      <c r="K185" s="171"/>
      <c r="L185" s="46">
        <f aca="true" t="shared" si="11" ref="L185:L190">G185-K185</f>
        <v>0</v>
      </c>
    </row>
    <row r="186" spans="1:12" ht="15.75" thickBot="1">
      <c r="A186" s="23" t="s">
        <v>36</v>
      </c>
      <c r="B186" s="16" t="s">
        <v>59</v>
      </c>
      <c r="C186" s="16" t="s">
        <v>14</v>
      </c>
      <c r="D186" s="222"/>
      <c r="E186" s="220"/>
      <c r="F186" s="13"/>
      <c r="G186" s="13"/>
      <c r="H186" s="13"/>
      <c r="I186" s="183">
        <v>369251.82</v>
      </c>
      <c r="J186" s="13">
        <f t="shared" si="10"/>
        <v>-369251.82</v>
      </c>
      <c r="K186" s="180"/>
      <c r="L186" s="46">
        <f t="shared" si="11"/>
        <v>0</v>
      </c>
    </row>
    <row r="187" spans="1:12" ht="15">
      <c r="A187" s="23" t="s">
        <v>37</v>
      </c>
      <c r="B187" s="32" t="s">
        <v>59</v>
      </c>
      <c r="C187" s="16" t="s">
        <v>14</v>
      </c>
      <c r="D187" s="222"/>
      <c r="E187" s="220"/>
      <c r="F187" s="13"/>
      <c r="G187" s="13"/>
      <c r="H187" s="13"/>
      <c r="I187" s="13"/>
      <c r="J187" s="13">
        <f t="shared" si="10"/>
        <v>0</v>
      </c>
      <c r="K187" s="171"/>
      <c r="L187" s="46">
        <f t="shared" si="11"/>
        <v>0</v>
      </c>
    </row>
    <row r="188" spans="1:12" ht="15">
      <c r="A188" s="23" t="s">
        <v>38</v>
      </c>
      <c r="B188" s="16" t="s">
        <v>59</v>
      </c>
      <c r="C188" s="16" t="s">
        <v>14</v>
      </c>
      <c r="D188" s="222"/>
      <c r="E188" s="220"/>
      <c r="F188" s="13"/>
      <c r="G188" s="13"/>
      <c r="H188" s="13"/>
      <c r="I188" s="13"/>
      <c r="J188" s="13">
        <f t="shared" si="10"/>
        <v>0</v>
      </c>
      <c r="K188" s="46"/>
      <c r="L188" s="46">
        <f t="shared" si="11"/>
        <v>0</v>
      </c>
    </row>
    <row r="189" spans="1:12" ht="15">
      <c r="A189" s="23" t="s">
        <v>39</v>
      </c>
      <c r="B189" s="32" t="s">
        <v>59</v>
      </c>
      <c r="C189" s="16" t="s">
        <v>14</v>
      </c>
      <c r="D189" s="222"/>
      <c r="E189" s="220"/>
      <c r="F189" s="13"/>
      <c r="G189" s="13"/>
      <c r="H189" s="112"/>
      <c r="I189" s="13"/>
      <c r="J189" s="13">
        <f t="shared" si="10"/>
        <v>0</v>
      </c>
      <c r="K189" s="46"/>
      <c r="L189" s="46">
        <f t="shared" si="11"/>
        <v>0</v>
      </c>
    </row>
    <row r="190" spans="1:12" ht="15">
      <c r="A190" s="23" t="s">
        <v>40</v>
      </c>
      <c r="B190" s="32" t="s">
        <v>59</v>
      </c>
      <c r="C190" s="16" t="s">
        <v>14</v>
      </c>
      <c r="D190" s="218"/>
      <c r="E190" s="220"/>
      <c r="F190" s="13"/>
      <c r="G190" s="13"/>
      <c r="H190" s="112"/>
      <c r="I190" s="13"/>
      <c r="J190" s="13">
        <f t="shared" si="10"/>
        <v>0</v>
      </c>
      <c r="K190" s="46"/>
      <c r="L190" s="46">
        <f t="shared" si="11"/>
        <v>0</v>
      </c>
    </row>
    <row r="191" spans="1:13" ht="15">
      <c r="A191" s="215" t="s">
        <v>41</v>
      </c>
      <c r="B191" s="215"/>
      <c r="C191" s="215"/>
      <c r="D191" s="17"/>
      <c r="E191" s="209">
        <f>G182+G183+G185+G186+G187+G188+G189+G190</f>
        <v>881270</v>
      </c>
      <c r="F191" s="209"/>
      <c r="G191" s="209"/>
      <c r="H191" s="45">
        <f>H182+H183+H185+H186+H187+H188+H189+H190</f>
        <v>0</v>
      </c>
      <c r="I191" s="110">
        <f>I182+I183+I185+I186+I187+I188+I189+I190</f>
        <v>1257629.48</v>
      </c>
      <c r="J191" s="110">
        <f>E191-H191-I191</f>
        <v>-376359.48</v>
      </c>
      <c r="K191" s="150">
        <f>K185+K186+K187+K188+K189+K190+K184</f>
        <v>0</v>
      </c>
      <c r="L191" s="111">
        <f>E191-K191</f>
        <v>881270</v>
      </c>
      <c r="M191" s="157"/>
    </row>
    <row r="192" spans="1:12" ht="15">
      <c r="A192" s="213" t="s">
        <v>42</v>
      </c>
      <c r="B192" s="213"/>
      <c r="C192" s="213"/>
      <c r="D192" s="213"/>
      <c r="E192" s="213"/>
      <c r="F192" s="44"/>
      <c r="G192" s="45"/>
      <c r="H192" s="45"/>
      <c r="I192" s="13"/>
      <c r="J192" s="13"/>
      <c r="K192" s="46"/>
      <c r="L192" s="46"/>
    </row>
    <row r="193" spans="1:12" ht="15">
      <c r="A193" s="35" t="s">
        <v>43</v>
      </c>
      <c r="B193" s="32" t="s">
        <v>59</v>
      </c>
      <c r="C193" s="32" t="s">
        <v>14</v>
      </c>
      <c r="D193" s="220">
        <v>244</v>
      </c>
      <c r="E193" s="17">
        <v>224</v>
      </c>
      <c r="F193" s="13"/>
      <c r="G193" s="13"/>
      <c r="H193" s="13"/>
      <c r="I193" s="13"/>
      <c r="J193" s="13">
        <f>G193-H193-I193</f>
        <v>0</v>
      </c>
      <c r="K193" s="46"/>
      <c r="L193" s="46"/>
    </row>
    <row r="194" spans="1:12" ht="15">
      <c r="A194" s="223" t="s">
        <v>44</v>
      </c>
      <c r="B194" s="223"/>
      <c r="C194" s="223"/>
      <c r="D194" s="220"/>
      <c r="E194" s="224">
        <f>G193</f>
        <v>0</v>
      </c>
      <c r="F194" s="224"/>
      <c r="G194" s="224"/>
      <c r="H194" s="115">
        <f>H193</f>
        <v>0</v>
      </c>
      <c r="I194" s="13">
        <f>I193</f>
        <v>0</v>
      </c>
      <c r="J194" s="110">
        <f>E194-I194-H194</f>
        <v>0</v>
      </c>
      <c r="K194" s="111">
        <f>K193</f>
        <v>0</v>
      </c>
      <c r="L194" s="111">
        <f>E194-K194</f>
        <v>0</v>
      </c>
    </row>
    <row r="195" spans="1:12" ht="15">
      <c r="A195" s="213" t="s">
        <v>45</v>
      </c>
      <c r="B195" s="213"/>
      <c r="C195" s="213"/>
      <c r="D195" s="213"/>
      <c r="E195" s="213"/>
      <c r="F195" s="44"/>
      <c r="G195" s="45"/>
      <c r="H195" s="45"/>
      <c r="I195" s="13"/>
      <c r="J195" s="13"/>
      <c r="K195" s="46"/>
      <c r="L195" s="46"/>
    </row>
    <row r="196" spans="1:12" ht="15">
      <c r="A196" s="35" t="s">
        <v>46</v>
      </c>
      <c r="B196" s="32" t="s">
        <v>59</v>
      </c>
      <c r="C196" s="32" t="s">
        <v>14</v>
      </c>
      <c r="D196" s="220">
        <v>244</v>
      </c>
      <c r="E196" s="220">
        <v>225</v>
      </c>
      <c r="F196" s="13"/>
      <c r="G196" s="13"/>
      <c r="H196" s="13"/>
      <c r="I196" s="13"/>
      <c r="J196" s="110">
        <f aca="true" t="shared" si="12" ref="J196:J214">G196-H196-I196</f>
        <v>0</v>
      </c>
      <c r="K196" s="46"/>
      <c r="L196" s="46">
        <f aca="true" t="shared" si="13" ref="L196:L214">G196-K196</f>
        <v>0</v>
      </c>
    </row>
    <row r="197" spans="1:12" ht="15">
      <c r="A197" s="23" t="s">
        <v>47</v>
      </c>
      <c r="B197" s="16" t="s">
        <v>59</v>
      </c>
      <c r="C197" s="16" t="s">
        <v>14</v>
      </c>
      <c r="D197" s="220"/>
      <c r="E197" s="220"/>
      <c r="F197" s="13"/>
      <c r="G197" s="13"/>
      <c r="H197" s="13"/>
      <c r="I197" s="13"/>
      <c r="J197" s="110">
        <f t="shared" si="12"/>
        <v>0</v>
      </c>
      <c r="K197" s="46"/>
      <c r="L197" s="46">
        <f t="shared" si="13"/>
        <v>0</v>
      </c>
    </row>
    <row r="198" spans="1:12" ht="30">
      <c r="A198" s="38" t="s">
        <v>48</v>
      </c>
      <c r="B198" s="32" t="s">
        <v>59</v>
      </c>
      <c r="C198" s="16" t="s">
        <v>14</v>
      </c>
      <c r="D198" s="220"/>
      <c r="E198" s="220"/>
      <c r="F198" s="13"/>
      <c r="G198" s="13"/>
      <c r="H198" s="13"/>
      <c r="I198" s="13"/>
      <c r="J198" s="110">
        <f t="shared" si="12"/>
        <v>0</v>
      </c>
      <c r="K198" s="46"/>
      <c r="L198" s="46">
        <f t="shared" si="13"/>
        <v>0</v>
      </c>
    </row>
    <row r="199" spans="1:12" ht="15">
      <c r="A199" s="23" t="s">
        <v>136</v>
      </c>
      <c r="B199" s="16" t="s">
        <v>59</v>
      </c>
      <c r="C199" s="16" t="s">
        <v>14</v>
      </c>
      <c r="D199" s="220"/>
      <c r="E199" s="220"/>
      <c r="F199" s="13"/>
      <c r="G199" s="13"/>
      <c r="H199" s="13"/>
      <c r="I199" s="13"/>
      <c r="J199" s="13">
        <f t="shared" si="12"/>
        <v>0</v>
      </c>
      <c r="K199" s="46"/>
      <c r="L199" s="46">
        <f t="shared" si="13"/>
        <v>0</v>
      </c>
    </row>
    <row r="200" spans="1:12" ht="15">
      <c r="A200" s="38" t="s">
        <v>49</v>
      </c>
      <c r="B200" s="32" t="s">
        <v>59</v>
      </c>
      <c r="C200" s="16" t="s">
        <v>14</v>
      </c>
      <c r="D200" s="220"/>
      <c r="E200" s="220"/>
      <c r="F200" s="13"/>
      <c r="G200" s="13"/>
      <c r="H200" s="13"/>
      <c r="I200" s="13"/>
      <c r="J200" s="13">
        <f t="shared" si="12"/>
        <v>0</v>
      </c>
      <c r="K200" s="46"/>
      <c r="L200" s="46">
        <f t="shared" si="13"/>
        <v>0</v>
      </c>
    </row>
    <row r="201" spans="1:12" ht="15">
      <c r="A201" s="23" t="s">
        <v>50</v>
      </c>
      <c r="B201" s="16" t="s">
        <v>59</v>
      </c>
      <c r="C201" s="16" t="s">
        <v>14</v>
      </c>
      <c r="D201" s="220"/>
      <c r="E201" s="220"/>
      <c r="F201" s="13"/>
      <c r="G201" s="13"/>
      <c r="H201" s="13"/>
      <c r="I201" s="13"/>
      <c r="J201" s="13">
        <f t="shared" si="12"/>
        <v>0</v>
      </c>
      <c r="K201" s="46"/>
      <c r="L201" s="46">
        <f t="shared" si="13"/>
        <v>0</v>
      </c>
    </row>
    <row r="202" spans="1:12" ht="18" customHeight="1">
      <c r="A202" s="38" t="s">
        <v>51</v>
      </c>
      <c r="B202" s="32" t="s">
        <v>59</v>
      </c>
      <c r="C202" s="16" t="s">
        <v>14</v>
      </c>
      <c r="D202" s="220"/>
      <c r="E202" s="220"/>
      <c r="F202" s="13"/>
      <c r="G202" s="13"/>
      <c r="H202" s="13"/>
      <c r="I202" s="13"/>
      <c r="J202" s="13">
        <f t="shared" si="12"/>
        <v>0</v>
      </c>
      <c r="K202" s="46"/>
      <c r="L202" s="46">
        <f t="shared" si="13"/>
        <v>0</v>
      </c>
    </row>
    <row r="203" spans="1:12" ht="15">
      <c r="A203" s="35" t="s">
        <v>52</v>
      </c>
      <c r="B203" s="16" t="s">
        <v>59</v>
      </c>
      <c r="C203" s="32" t="s">
        <v>14</v>
      </c>
      <c r="D203" s="220"/>
      <c r="E203" s="220"/>
      <c r="F203" s="13"/>
      <c r="G203" s="13"/>
      <c r="H203" s="13"/>
      <c r="I203" s="13"/>
      <c r="J203" s="13">
        <f t="shared" si="12"/>
        <v>0</v>
      </c>
      <c r="K203" s="46"/>
      <c r="L203" s="46">
        <f t="shared" si="13"/>
        <v>0</v>
      </c>
    </row>
    <row r="204" spans="1:12" ht="15">
      <c r="A204" s="23" t="s">
        <v>53</v>
      </c>
      <c r="B204" s="32" t="s">
        <v>59</v>
      </c>
      <c r="C204" s="16" t="s">
        <v>14</v>
      </c>
      <c r="D204" s="220"/>
      <c r="E204" s="220"/>
      <c r="F204" s="13"/>
      <c r="G204" s="13"/>
      <c r="H204" s="13"/>
      <c r="I204" s="13"/>
      <c r="J204" s="13">
        <f t="shared" si="12"/>
        <v>0</v>
      </c>
      <c r="K204" s="46"/>
      <c r="L204" s="46">
        <f t="shared" si="13"/>
        <v>0</v>
      </c>
    </row>
    <row r="205" spans="1:12" ht="15">
      <c r="A205" s="23" t="s">
        <v>54</v>
      </c>
      <c r="B205" s="16" t="s">
        <v>59</v>
      </c>
      <c r="C205" s="16" t="s">
        <v>14</v>
      </c>
      <c r="D205" s="220"/>
      <c r="E205" s="220"/>
      <c r="F205" s="13"/>
      <c r="G205" s="13"/>
      <c r="H205" s="13"/>
      <c r="I205" s="13"/>
      <c r="J205" s="13">
        <f t="shared" si="12"/>
        <v>0</v>
      </c>
      <c r="K205" s="46"/>
      <c r="L205" s="46">
        <f t="shared" si="13"/>
        <v>0</v>
      </c>
    </row>
    <row r="206" spans="1:12" ht="15">
      <c r="A206" s="23" t="s">
        <v>55</v>
      </c>
      <c r="B206" s="32" t="s">
        <v>59</v>
      </c>
      <c r="C206" s="16" t="s">
        <v>14</v>
      </c>
      <c r="D206" s="220"/>
      <c r="E206" s="220"/>
      <c r="F206" s="13"/>
      <c r="G206" s="13"/>
      <c r="H206" s="13"/>
      <c r="I206" s="13"/>
      <c r="J206" s="13">
        <f t="shared" si="12"/>
        <v>0</v>
      </c>
      <c r="K206" s="46"/>
      <c r="L206" s="46">
        <f t="shared" si="13"/>
        <v>0</v>
      </c>
    </row>
    <row r="207" spans="1:12" ht="15">
      <c r="A207" s="23" t="s">
        <v>56</v>
      </c>
      <c r="B207" s="16" t="s">
        <v>59</v>
      </c>
      <c r="C207" s="16" t="s">
        <v>14</v>
      </c>
      <c r="D207" s="220"/>
      <c r="E207" s="220"/>
      <c r="F207" s="13"/>
      <c r="G207" s="13"/>
      <c r="H207" s="13"/>
      <c r="I207" s="13"/>
      <c r="J207" s="13">
        <f t="shared" si="12"/>
        <v>0</v>
      </c>
      <c r="K207" s="46"/>
      <c r="L207" s="46">
        <f t="shared" si="13"/>
        <v>0</v>
      </c>
    </row>
    <row r="208" spans="1:12" ht="15">
      <c r="A208" s="38" t="s">
        <v>57</v>
      </c>
      <c r="B208" s="32" t="s">
        <v>59</v>
      </c>
      <c r="C208" s="16" t="s">
        <v>14</v>
      </c>
      <c r="D208" s="220"/>
      <c r="E208" s="220"/>
      <c r="F208" s="13"/>
      <c r="G208" s="13"/>
      <c r="H208" s="13"/>
      <c r="I208" s="13"/>
      <c r="J208" s="13">
        <f t="shared" si="12"/>
        <v>0</v>
      </c>
      <c r="K208" s="46"/>
      <c r="L208" s="46">
        <f t="shared" si="13"/>
        <v>0</v>
      </c>
    </row>
    <row r="209" spans="1:12" ht="15">
      <c r="A209" s="23" t="s">
        <v>187</v>
      </c>
      <c r="B209" s="16" t="s">
        <v>59</v>
      </c>
      <c r="C209" s="16" t="s">
        <v>14</v>
      </c>
      <c r="D209" s="220"/>
      <c r="E209" s="220"/>
      <c r="F209" s="13"/>
      <c r="G209" s="13"/>
      <c r="H209" s="13"/>
      <c r="I209" s="13"/>
      <c r="J209" s="13">
        <f t="shared" si="12"/>
        <v>0</v>
      </c>
      <c r="K209" s="46"/>
      <c r="L209" s="46">
        <f t="shared" si="13"/>
        <v>0</v>
      </c>
    </row>
    <row r="210" spans="1:12" ht="15">
      <c r="A210" s="38" t="s">
        <v>60</v>
      </c>
      <c r="B210" s="32" t="s">
        <v>59</v>
      </c>
      <c r="C210" s="16" t="s">
        <v>14</v>
      </c>
      <c r="D210" s="220"/>
      <c r="E210" s="220"/>
      <c r="F210" s="13"/>
      <c r="G210" s="13"/>
      <c r="H210" s="13"/>
      <c r="I210" s="13"/>
      <c r="J210" s="13">
        <f t="shared" si="12"/>
        <v>0</v>
      </c>
      <c r="K210" s="46"/>
      <c r="L210" s="46">
        <f t="shared" si="13"/>
        <v>0</v>
      </c>
    </row>
    <row r="211" spans="1:12" ht="15">
      <c r="A211" s="23"/>
      <c r="B211" s="16" t="s">
        <v>59</v>
      </c>
      <c r="C211" s="16" t="s">
        <v>14</v>
      </c>
      <c r="D211" s="220"/>
      <c r="E211" s="220"/>
      <c r="F211" s="13"/>
      <c r="G211" s="13"/>
      <c r="H211" s="13"/>
      <c r="I211" s="13"/>
      <c r="J211" s="13">
        <f t="shared" si="12"/>
        <v>0</v>
      </c>
      <c r="K211" s="46"/>
      <c r="L211" s="46">
        <f t="shared" si="13"/>
        <v>0</v>
      </c>
    </row>
    <row r="212" spans="1:12" ht="15">
      <c r="A212" s="38"/>
      <c r="B212" s="32" t="s">
        <v>59</v>
      </c>
      <c r="C212" s="16" t="s">
        <v>14</v>
      </c>
      <c r="D212" s="220"/>
      <c r="E212" s="220"/>
      <c r="F212" s="13"/>
      <c r="G212" s="13"/>
      <c r="H212" s="13"/>
      <c r="I212" s="13"/>
      <c r="J212" s="13">
        <f t="shared" si="12"/>
        <v>0</v>
      </c>
      <c r="K212" s="46"/>
      <c r="L212" s="46">
        <f t="shared" si="13"/>
        <v>0</v>
      </c>
    </row>
    <row r="213" spans="1:12" ht="15">
      <c r="A213" s="23"/>
      <c r="B213" s="16" t="s">
        <v>59</v>
      </c>
      <c r="C213" s="16" t="s">
        <v>14</v>
      </c>
      <c r="D213" s="220"/>
      <c r="E213" s="220"/>
      <c r="F213" s="13"/>
      <c r="G213" s="13"/>
      <c r="H213" s="13"/>
      <c r="I213" s="13"/>
      <c r="J213" s="13">
        <f t="shared" si="12"/>
        <v>0</v>
      </c>
      <c r="K213" s="46"/>
      <c r="L213" s="46">
        <f t="shared" si="13"/>
        <v>0</v>
      </c>
    </row>
    <row r="214" spans="1:12" ht="15">
      <c r="A214" s="38"/>
      <c r="B214" s="32" t="s">
        <v>59</v>
      </c>
      <c r="C214" s="16" t="s">
        <v>14</v>
      </c>
      <c r="D214" s="220"/>
      <c r="E214" s="220"/>
      <c r="F214" s="13"/>
      <c r="G214" s="13"/>
      <c r="H214" s="13"/>
      <c r="I214" s="13"/>
      <c r="J214" s="13">
        <f t="shared" si="12"/>
        <v>0</v>
      </c>
      <c r="K214" s="46"/>
      <c r="L214" s="46">
        <f t="shared" si="13"/>
        <v>0</v>
      </c>
    </row>
    <row r="215" spans="1:12" ht="15" customHeight="1">
      <c r="A215" s="221" t="s">
        <v>61</v>
      </c>
      <c r="B215" s="221"/>
      <c r="C215" s="221"/>
      <c r="D215" s="220"/>
      <c r="E215" s="209">
        <f>G196+G197+G198+G199+G200+G201+G202+G203+G204+G205+G206+G207+G208+G210+G211+G212+G214</f>
        <v>0</v>
      </c>
      <c r="F215" s="209"/>
      <c r="G215" s="209"/>
      <c r="H215" s="45">
        <f>H196+H197+H198+H199+H200+H202+H203+H204+H205+H206+H207+H208+H210+H211+H212+H214</f>
        <v>0</v>
      </c>
      <c r="I215" s="110">
        <f>I196+I197+I198+I199+I200+I202+I203+I204+I205+I206+I207+I208+I210+I211+I212+I214</f>
        <v>0</v>
      </c>
      <c r="J215" s="110">
        <f>E215-I215-H215</f>
        <v>0</v>
      </c>
      <c r="K215" s="111">
        <f>K196+K197+K198+K199+K200+K202+K203+K204+K205+K206+K207+K208+K210+K211+K212+K214</f>
        <v>0</v>
      </c>
      <c r="L215" s="111">
        <f>E215-K215</f>
        <v>0</v>
      </c>
    </row>
    <row r="216" spans="1:12" ht="15">
      <c r="A216" s="213" t="s">
        <v>23</v>
      </c>
      <c r="B216" s="213"/>
      <c r="C216" s="213"/>
      <c r="D216" s="213"/>
      <c r="E216" s="213"/>
      <c r="F216" s="44"/>
      <c r="G216" s="45"/>
      <c r="H216" s="45"/>
      <c r="I216" s="13"/>
      <c r="J216" s="13"/>
      <c r="K216" s="46"/>
      <c r="L216" s="46"/>
    </row>
    <row r="217" spans="1:12" ht="15">
      <c r="A217" s="35" t="s">
        <v>62</v>
      </c>
      <c r="B217" s="32" t="s">
        <v>59</v>
      </c>
      <c r="C217" s="32" t="s">
        <v>14</v>
      </c>
      <c r="D217" s="220">
        <v>244</v>
      </c>
      <c r="E217" s="220">
        <v>226</v>
      </c>
      <c r="F217" s="117"/>
      <c r="G217" s="13"/>
      <c r="H217" s="13"/>
      <c r="I217" s="13"/>
      <c r="J217" s="13">
        <f aca="true" t="shared" si="14" ref="J217:J229">G217-H217-I217</f>
        <v>0</v>
      </c>
      <c r="K217" s="46"/>
      <c r="L217" s="46">
        <f aca="true" t="shared" si="15" ref="L217:L229">G217-K217</f>
        <v>0</v>
      </c>
    </row>
    <row r="218" spans="1:12" ht="15">
      <c r="A218" s="23" t="s">
        <v>63</v>
      </c>
      <c r="B218" s="16" t="s">
        <v>59</v>
      </c>
      <c r="C218" s="16" t="s">
        <v>14</v>
      </c>
      <c r="D218" s="220"/>
      <c r="E218" s="220"/>
      <c r="F218" s="13"/>
      <c r="G218" s="13"/>
      <c r="H218" s="13"/>
      <c r="I218" s="13"/>
      <c r="J218" s="13">
        <f t="shared" si="14"/>
        <v>0</v>
      </c>
      <c r="K218" s="46"/>
      <c r="L218" s="46">
        <f t="shared" si="15"/>
        <v>0</v>
      </c>
    </row>
    <row r="219" spans="1:12" ht="15">
      <c r="A219" s="23" t="s">
        <v>64</v>
      </c>
      <c r="B219" s="32" t="s">
        <v>59</v>
      </c>
      <c r="C219" s="16" t="s">
        <v>14</v>
      </c>
      <c r="D219" s="220"/>
      <c r="E219" s="220"/>
      <c r="F219" s="13"/>
      <c r="G219" s="13"/>
      <c r="H219" s="13"/>
      <c r="I219" s="13"/>
      <c r="J219" s="13">
        <f t="shared" si="14"/>
        <v>0</v>
      </c>
      <c r="K219" s="46"/>
      <c r="L219" s="46">
        <f t="shared" si="15"/>
        <v>0</v>
      </c>
    </row>
    <row r="220" spans="1:12" ht="15">
      <c r="A220" s="23" t="s">
        <v>65</v>
      </c>
      <c r="B220" s="16" t="s">
        <v>59</v>
      </c>
      <c r="C220" s="16" t="s">
        <v>14</v>
      </c>
      <c r="D220" s="220"/>
      <c r="E220" s="220"/>
      <c r="F220" s="13"/>
      <c r="G220" s="129">
        <v>105047</v>
      </c>
      <c r="H220" s="13"/>
      <c r="I220" s="13">
        <v>0</v>
      </c>
      <c r="J220" s="13">
        <f t="shared" si="14"/>
        <v>105047</v>
      </c>
      <c r="K220" s="46">
        <v>0</v>
      </c>
      <c r="L220" s="46">
        <f t="shared" si="15"/>
        <v>105047</v>
      </c>
    </row>
    <row r="221" spans="1:12" ht="15">
      <c r="A221" s="23" t="s">
        <v>66</v>
      </c>
      <c r="B221" s="32" t="s">
        <v>59</v>
      </c>
      <c r="C221" s="16" t="s">
        <v>14</v>
      </c>
      <c r="D221" s="220"/>
      <c r="E221" s="220"/>
      <c r="F221" s="13"/>
      <c r="G221" s="13"/>
      <c r="H221" s="13"/>
      <c r="I221" s="13"/>
      <c r="J221" s="13">
        <f t="shared" si="14"/>
        <v>0</v>
      </c>
      <c r="K221" s="46"/>
      <c r="L221" s="46">
        <f t="shared" si="15"/>
        <v>0</v>
      </c>
    </row>
    <row r="222" spans="1:12" ht="15">
      <c r="A222" s="23" t="s">
        <v>67</v>
      </c>
      <c r="B222" s="16" t="s">
        <v>59</v>
      </c>
      <c r="C222" s="16" t="s">
        <v>14</v>
      </c>
      <c r="D222" s="220"/>
      <c r="E222" s="220"/>
      <c r="F222" s="13"/>
      <c r="G222" s="13"/>
      <c r="H222" s="13"/>
      <c r="I222" s="13"/>
      <c r="J222" s="13">
        <f t="shared" si="14"/>
        <v>0</v>
      </c>
      <c r="K222" s="46"/>
      <c r="L222" s="46">
        <f t="shared" si="15"/>
        <v>0</v>
      </c>
    </row>
    <row r="223" spans="1:12" ht="15">
      <c r="A223" s="35" t="s">
        <v>68</v>
      </c>
      <c r="B223" s="32" t="s">
        <v>59</v>
      </c>
      <c r="C223" s="32" t="s">
        <v>14</v>
      </c>
      <c r="D223" s="220"/>
      <c r="E223" s="220"/>
      <c r="F223" s="117"/>
      <c r="G223" s="13"/>
      <c r="H223" s="13"/>
      <c r="I223" s="13"/>
      <c r="J223" s="13">
        <f t="shared" si="14"/>
        <v>0</v>
      </c>
      <c r="K223" s="46"/>
      <c r="L223" s="46">
        <f t="shared" si="15"/>
        <v>0</v>
      </c>
    </row>
    <row r="224" spans="1:12" ht="15">
      <c r="A224" s="23" t="s">
        <v>69</v>
      </c>
      <c r="B224" s="16" t="s">
        <v>59</v>
      </c>
      <c r="C224" s="16" t="s">
        <v>14</v>
      </c>
      <c r="D224" s="220"/>
      <c r="E224" s="220"/>
      <c r="F224" s="13"/>
      <c r="G224" s="13"/>
      <c r="H224" s="13"/>
      <c r="I224" s="13"/>
      <c r="J224" s="13">
        <f t="shared" si="14"/>
        <v>0</v>
      </c>
      <c r="K224" s="46"/>
      <c r="L224" s="46">
        <f t="shared" si="15"/>
        <v>0</v>
      </c>
    </row>
    <row r="225" spans="1:12" ht="15">
      <c r="A225" s="23" t="s">
        <v>194</v>
      </c>
      <c r="B225" s="32" t="s">
        <v>59</v>
      </c>
      <c r="C225" s="16" t="s">
        <v>14</v>
      </c>
      <c r="D225" s="220"/>
      <c r="E225" s="220"/>
      <c r="F225" s="13"/>
      <c r="G225" s="13"/>
      <c r="H225" s="13"/>
      <c r="I225" s="13"/>
      <c r="J225" s="13">
        <f t="shared" si="14"/>
        <v>0</v>
      </c>
      <c r="K225" s="46"/>
      <c r="L225" s="46">
        <f t="shared" si="15"/>
        <v>0</v>
      </c>
    </row>
    <row r="226" spans="1:12" ht="15">
      <c r="A226" s="23" t="s">
        <v>70</v>
      </c>
      <c r="B226" s="16" t="s">
        <v>59</v>
      </c>
      <c r="C226" s="16" t="s">
        <v>14</v>
      </c>
      <c r="D226" s="220"/>
      <c r="E226" s="220"/>
      <c r="F226" s="13"/>
      <c r="G226" s="13"/>
      <c r="H226" s="13"/>
      <c r="I226" s="13"/>
      <c r="J226" s="13">
        <f t="shared" si="14"/>
        <v>0</v>
      </c>
      <c r="K226" s="46"/>
      <c r="L226" s="46">
        <f t="shared" si="15"/>
        <v>0</v>
      </c>
    </row>
    <row r="227" spans="1:12" ht="15">
      <c r="A227" s="23" t="s">
        <v>71</v>
      </c>
      <c r="B227" s="32" t="s">
        <v>59</v>
      </c>
      <c r="C227" s="16" t="s">
        <v>14</v>
      </c>
      <c r="D227" s="220"/>
      <c r="E227" s="220"/>
      <c r="F227" s="13"/>
      <c r="G227" s="13"/>
      <c r="H227" s="13"/>
      <c r="I227" s="13"/>
      <c r="J227" s="13">
        <f t="shared" si="14"/>
        <v>0</v>
      </c>
      <c r="K227" s="46"/>
      <c r="L227" s="46">
        <f t="shared" si="15"/>
        <v>0</v>
      </c>
    </row>
    <row r="228" spans="1:12" ht="15">
      <c r="A228" s="23" t="s">
        <v>189</v>
      </c>
      <c r="B228" s="16" t="s">
        <v>59</v>
      </c>
      <c r="C228" s="16" t="s">
        <v>14</v>
      </c>
      <c r="D228" s="220"/>
      <c r="E228" s="220"/>
      <c r="F228" s="13"/>
      <c r="G228" s="13"/>
      <c r="H228" s="13"/>
      <c r="I228" s="13"/>
      <c r="J228" s="13">
        <f t="shared" si="14"/>
        <v>0</v>
      </c>
      <c r="K228" s="46"/>
      <c r="L228" s="46">
        <f t="shared" si="15"/>
        <v>0</v>
      </c>
    </row>
    <row r="229" spans="1:12" ht="15">
      <c r="A229" s="38"/>
      <c r="B229" s="32" t="s">
        <v>59</v>
      </c>
      <c r="C229" s="16" t="s">
        <v>14</v>
      </c>
      <c r="D229" s="220"/>
      <c r="E229" s="220"/>
      <c r="F229" s="13"/>
      <c r="G229" s="13"/>
      <c r="H229" s="13"/>
      <c r="I229" s="13"/>
      <c r="J229" s="13">
        <f t="shared" si="14"/>
        <v>0</v>
      </c>
      <c r="K229" s="46"/>
      <c r="L229" s="46">
        <f t="shared" si="15"/>
        <v>0</v>
      </c>
    </row>
    <row r="230" spans="1:12" ht="15" customHeight="1">
      <c r="A230" s="221" t="s">
        <v>25</v>
      </c>
      <c r="B230" s="221"/>
      <c r="C230" s="221"/>
      <c r="D230" s="220"/>
      <c r="E230" s="209">
        <f>G217+G218+G219+G220+G221+G222+G223+G224+G226+G227+G228+G229+G225</f>
        <v>105047</v>
      </c>
      <c r="F230" s="209"/>
      <c r="G230" s="209"/>
      <c r="H230" s="45">
        <f>H217+H218+H220+H221+H222+H223+H224+H226+H227+H228+H229</f>
        <v>0</v>
      </c>
      <c r="I230" s="110">
        <f>I217+I218+I220+I221+I222+I223+I224+I226+I227+I228+I229</f>
        <v>0</v>
      </c>
      <c r="J230" s="110">
        <f>E230-I230-H230</f>
        <v>105047</v>
      </c>
      <c r="K230" s="111">
        <f>K217+K218+K220+K221+K222+K223+K224+K226+K227+K228+K229</f>
        <v>0</v>
      </c>
      <c r="L230" s="111">
        <f>E230-K230</f>
        <v>105047</v>
      </c>
    </row>
    <row r="231" spans="1:12" ht="15" customHeight="1">
      <c r="A231" s="219" t="s">
        <v>72</v>
      </c>
      <c r="B231" s="219"/>
      <c r="C231" s="219"/>
      <c r="D231" s="219"/>
      <c r="E231" s="219"/>
      <c r="F231" s="44"/>
      <c r="G231" s="45"/>
      <c r="H231" s="111"/>
      <c r="I231" s="13"/>
      <c r="J231" s="13"/>
      <c r="K231" s="46"/>
      <c r="L231" s="46"/>
    </row>
    <row r="232" spans="1:12" ht="15">
      <c r="A232" s="31" t="s">
        <v>73</v>
      </c>
      <c r="B232" s="32" t="s">
        <v>59</v>
      </c>
      <c r="C232" s="32" t="s">
        <v>14</v>
      </c>
      <c r="D232" s="220">
        <v>244</v>
      </c>
      <c r="E232" s="214">
        <v>227</v>
      </c>
      <c r="F232" s="13"/>
      <c r="G232" s="13"/>
      <c r="H232" s="13"/>
      <c r="I232" s="13"/>
      <c r="J232" s="13">
        <f>G232-H232-I232</f>
        <v>0</v>
      </c>
      <c r="K232" s="46"/>
      <c r="L232" s="46">
        <f>G232-K232</f>
        <v>0</v>
      </c>
    </row>
    <row r="233" spans="1:12" ht="15">
      <c r="A233" s="38"/>
      <c r="B233" s="16" t="s">
        <v>59</v>
      </c>
      <c r="C233" s="16" t="s">
        <v>14</v>
      </c>
      <c r="D233" s="220"/>
      <c r="E233" s="214"/>
      <c r="F233" s="117"/>
      <c r="G233" s="13"/>
      <c r="H233" s="13"/>
      <c r="I233" s="13"/>
      <c r="J233" s="13">
        <f>G233-H233-I233</f>
        <v>0</v>
      </c>
      <c r="K233" s="118"/>
      <c r="L233" s="46">
        <f>G233-K233</f>
        <v>0</v>
      </c>
    </row>
    <row r="234" spans="1:12" ht="15">
      <c r="A234" s="23"/>
      <c r="B234" s="16" t="s">
        <v>59</v>
      </c>
      <c r="C234" s="16" t="s">
        <v>74</v>
      </c>
      <c r="D234" s="220"/>
      <c r="E234" s="214"/>
      <c r="F234" s="13"/>
      <c r="G234" s="112"/>
      <c r="H234" s="13"/>
      <c r="I234" s="13"/>
      <c r="J234" s="13">
        <f>G234-H234-I234</f>
        <v>0</v>
      </c>
      <c r="K234" s="46"/>
      <c r="L234" s="46">
        <f>G234-K234</f>
        <v>0</v>
      </c>
    </row>
    <row r="235" spans="1:12" ht="15" customHeight="1">
      <c r="A235" s="221" t="s">
        <v>75</v>
      </c>
      <c r="B235" s="221"/>
      <c r="C235" s="221"/>
      <c r="D235" s="220"/>
      <c r="E235" s="216">
        <f>G233+G232+G234</f>
        <v>0</v>
      </c>
      <c r="F235" s="216"/>
      <c r="G235" s="216"/>
      <c r="H235" s="115">
        <f>H232+H233+H234</f>
        <v>0</v>
      </c>
      <c r="I235" s="13">
        <f>I232+I233+I234</f>
        <v>0</v>
      </c>
      <c r="J235" s="110">
        <f>E235-I235-H235</f>
        <v>0</v>
      </c>
      <c r="K235" s="46">
        <f>+K232+K233+K234</f>
        <v>0</v>
      </c>
      <c r="L235" s="46">
        <f>E235-K235</f>
        <v>0</v>
      </c>
    </row>
    <row r="236" spans="1:12" ht="15" customHeight="1">
      <c r="A236" s="219" t="s">
        <v>76</v>
      </c>
      <c r="B236" s="219"/>
      <c r="C236" s="219"/>
      <c r="D236" s="219"/>
      <c r="E236" s="219"/>
      <c r="F236" s="44"/>
      <c r="G236" s="45"/>
      <c r="H236" s="45"/>
      <c r="I236" s="13"/>
      <c r="J236" s="13"/>
      <c r="K236" s="114"/>
      <c r="L236" s="114"/>
    </row>
    <row r="237" spans="1:12" ht="15">
      <c r="A237" s="35" t="s">
        <v>77</v>
      </c>
      <c r="B237" s="32" t="s">
        <v>59</v>
      </c>
      <c r="C237" s="32" t="s">
        <v>14</v>
      </c>
      <c r="D237" s="220">
        <v>244</v>
      </c>
      <c r="E237" s="228">
        <v>310</v>
      </c>
      <c r="F237" s="44"/>
      <c r="G237" s="13"/>
      <c r="H237" s="13"/>
      <c r="I237" s="13"/>
      <c r="J237" s="13">
        <f aca="true" t="shared" si="16" ref="J237:J249">G237-H237-I237</f>
        <v>0</v>
      </c>
      <c r="K237" s="46"/>
      <c r="L237" s="46">
        <f aca="true" t="shared" si="17" ref="L237:L249">G237-K237</f>
        <v>0</v>
      </c>
    </row>
    <row r="238" spans="1:12" ht="15">
      <c r="A238" s="23" t="s">
        <v>78</v>
      </c>
      <c r="B238" s="16" t="s">
        <v>59</v>
      </c>
      <c r="C238" s="16" t="s">
        <v>14</v>
      </c>
      <c r="D238" s="220"/>
      <c r="E238" s="228"/>
      <c r="F238" s="44"/>
      <c r="G238" s="13"/>
      <c r="H238" s="13"/>
      <c r="I238" s="13"/>
      <c r="J238" s="13">
        <f t="shared" si="16"/>
        <v>0</v>
      </c>
      <c r="K238" s="46"/>
      <c r="L238" s="46">
        <f t="shared" si="17"/>
        <v>0</v>
      </c>
    </row>
    <row r="239" spans="1:12" ht="15">
      <c r="A239" s="23" t="s">
        <v>79</v>
      </c>
      <c r="B239" s="32" t="s">
        <v>59</v>
      </c>
      <c r="C239" s="16" t="s">
        <v>14</v>
      </c>
      <c r="D239" s="220"/>
      <c r="E239" s="228"/>
      <c r="F239" s="44"/>
      <c r="G239" s="13"/>
      <c r="H239" s="13"/>
      <c r="I239" s="13"/>
      <c r="J239" s="13">
        <f t="shared" si="16"/>
        <v>0</v>
      </c>
      <c r="K239" s="46"/>
      <c r="L239" s="46">
        <f t="shared" si="17"/>
        <v>0</v>
      </c>
    </row>
    <row r="240" spans="1:12" ht="15">
      <c r="A240" s="23" t="s">
        <v>80</v>
      </c>
      <c r="B240" s="16" t="s">
        <v>59</v>
      </c>
      <c r="C240" s="16" t="s">
        <v>14</v>
      </c>
      <c r="D240" s="220"/>
      <c r="E240" s="228"/>
      <c r="F240" s="44"/>
      <c r="G240" s="13"/>
      <c r="H240" s="13"/>
      <c r="I240" s="13"/>
      <c r="J240" s="13">
        <f t="shared" si="16"/>
        <v>0</v>
      </c>
      <c r="K240" s="46"/>
      <c r="L240" s="46">
        <f t="shared" si="17"/>
        <v>0</v>
      </c>
    </row>
    <row r="241" spans="1:12" ht="15">
      <c r="A241" s="23" t="s">
        <v>81</v>
      </c>
      <c r="B241" s="32" t="s">
        <v>59</v>
      </c>
      <c r="C241" s="16" t="s">
        <v>14</v>
      </c>
      <c r="D241" s="220"/>
      <c r="E241" s="228"/>
      <c r="F241" s="44"/>
      <c r="G241" s="13"/>
      <c r="H241" s="13"/>
      <c r="I241" s="13"/>
      <c r="J241" s="13">
        <f t="shared" si="16"/>
        <v>0</v>
      </c>
      <c r="K241" s="46"/>
      <c r="L241" s="46">
        <f t="shared" si="17"/>
        <v>0</v>
      </c>
    </row>
    <row r="242" spans="1:12" ht="30">
      <c r="A242" s="31" t="s">
        <v>82</v>
      </c>
      <c r="B242" s="16" t="s">
        <v>59</v>
      </c>
      <c r="C242" s="16" t="s">
        <v>14</v>
      </c>
      <c r="D242" s="220"/>
      <c r="E242" s="228"/>
      <c r="F242" s="44"/>
      <c r="G242" s="13"/>
      <c r="H242" s="13"/>
      <c r="I242" s="13"/>
      <c r="J242" s="13">
        <f t="shared" si="16"/>
        <v>0</v>
      </c>
      <c r="K242" s="46"/>
      <c r="L242" s="46">
        <f t="shared" si="17"/>
        <v>0</v>
      </c>
    </row>
    <row r="243" spans="1:12" ht="15">
      <c r="A243" s="35" t="s">
        <v>83</v>
      </c>
      <c r="B243" s="32" t="s">
        <v>59</v>
      </c>
      <c r="C243" s="16" t="s">
        <v>14</v>
      </c>
      <c r="D243" s="220"/>
      <c r="E243" s="228"/>
      <c r="F243" s="44"/>
      <c r="G243" s="13"/>
      <c r="H243" s="13"/>
      <c r="I243" s="13"/>
      <c r="J243" s="13">
        <f t="shared" si="16"/>
        <v>0</v>
      </c>
      <c r="K243" s="46"/>
      <c r="L243" s="46">
        <f t="shared" si="17"/>
        <v>0</v>
      </c>
    </row>
    <row r="244" spans="1:12" ht="15">
      <c r="A244" s="23" t="s">
        <v>84</v>
      </c>
      <c r="B244" s="16" t="s">
        <v>59</v>
      </c>
      <c r="C244" s="16" t="s">
        <v>14</v>
      </c>
      <c r="D244" s="220"/>
      <c r="E244" s="228"/>
      <c r="F244" s="44"/>
      <c r="G244" s="13"/>
      <c r="H244" s="13"/>
      <c r="I244" s="13"/>
      <c r="J244" s="13">
        <f t="shared" si="16"/>
        <v>0</v>
      </c>
      <c r="K244" s="46"/>
      <c r="L244" s="46">
        <f t="shared" si="17"/>
        <v>0</v>
      </c>
    </row>
    <row r="245" spans="1:12" ht="15">
      <c r="A245" s="23" t="s">
        <v>85</v>
      </c>
      <c r="B245" s="32" t="s">
        <v>59</v>
      </c>
      <c r="C245" s="16" t="s">
        <v>14</v>
      </c>
      <c r="D245" s="220"/>
      <c r="E245" s="228"/>
      <c r="F245" s="44"/>
      <c r="G245" s="13"/>
      <c r="H245" s="13"/>
      <c r="I245" s="13"/>
      <c r="J245" s="13">
        <f t="shared" si="16"/>
        <v>0</v>
      </c>
      <c r="K245" s="46"/>
      <c r="L245" s="46">
        <f t="shared" si="17"/>
        <v>0</v>
      </c>
    </row>
    <row r="246" spans="1:12" ht="30">
      <c r="A246" s="31" t="s">
        <v>86</v>
      </c>
      <c r="B246" s="16" t="s">
        <v>59</v>
      </c>
      <c r="C246" s="16" t="s">
        <v>14</v>
      </c>
      <c r="D246" s="220"/>
      <c r="E246" s="228"/>
      <c r="F246" s="44"/>
      <c r="G246" s="13"/>
      <c r="H246" s="13"/>
      <c r="I246" s="13"/>
      <c r="J246" s="13">
        <f t="shared" si="16"/>
        <v>0</v>
      </c>
      <c r="K246" s="46"/>
      <c r="L246" s="46">
        <f t="shared" si="17"/>
        <v>0</v>
      </c>
    </row>
    <row r="247" spans="1:12" ht="15">
      <c r="A247" s="35"/>
      <c r="B247" s="32" t="s">
        <v>59</v>
      </c>
      <c r="C247" s="16" t="s">
        <v>14</v>
      </c>
      <c r="D247" s="220"/>
      <c r="E247" s="228"/>
      <c r="F247" s="44"/>
      <c r="G247" s="13"/>
      <c r="H247" s="13"/>
      <c r="I247" s="13"/>
      <c r="J247" s="13">
        <f t="shared" si="16"/>
        <v>0</v>
      </c>
      <c r="K247" s="46"/>
      <c r="L247" s="46">
        <f t="shared" si="17"/>
        <v>0</v>
      </c>
    </row>
    <row r="248" spans="1:12" ht="15">
      <c r="A248" s="23"/>
      <c r="B248" s="16" t="s">
        <v>59</v>
      </c>
      <c r="C248" s="16" t="s">
        <v>14</v>
      </c>
      <c r="D248" s="220"/>
      <c r="E248" s="228"/>
      <c r="F248" s="44"/>
      <c r="G248" s="13"/>
      <c r="H248" s="13"/>
      <c r="I248" s="13"/>
      <c r="J248" s="13">
        <f t="shared" si="16"/>
        <v>0</v>
      </c>
      <c r="K248" s="46"/>
      <c r="L248" s="46">
        <f t="shared" si="17"/>
        <v>0</v>
      </c>
    </row>
    <row r="249" spans="1:12" ht="15">
      <c r="A249" s="23"/>
      <c r="B249" s="32" t="s">
        <v>59</v>
      </c>
      <c r="C249" s="16" t="s">
        <v>14</v>
      </c>
      <c r="D249" s="220"/>
      <c r="E249" s="228"/>
      <c r="F249" s="44"/>
      <c r="G249" s="13"/>
      <c r="H249" s="13"/>
      <c r="I249" s="13"/>
      <c r="J249" s="13">
        <f t="shared" si="16"/>
        <v>0</v>
      </c>
      <c r="K249" s="46"/>
      <c r="L249" s="46">
        <f t="shared" si="17"/>
        <v>0</v>
      </c>
    </row>
    <row r="250" spans="1:12" ht="15" customHeight="1">
      <c r="A250" s="221" t="s">
        <v>87</v>
      </c>
      <c r="B250" s="221"/>
      <c r="C250" s="221"/>
      <c r="D250" s="220"/>
      <c r="E250" s="229">
        <f>G237+G236+G238+G239+G240+G241+G242+G243+G244+G245+G246+G247+G248+G249</f>
        <v>0</v>
      </c>
      <c r="F250" s="229"/>
      <c r="G250" s="229"/>
      <c r="H250" s="45">
        <f>H237+H238+H239+H240+H241+H242+H243+H244+H245+H246+H247+H248+H249</f>
        <v>0</v>
      </c>
      <c r="I250" s="110">
        <f>I237+I238+I239+I240+I241+I242+I244+I243+I245+I246+I247+I248+I249</f>
        <v>0</v>
      </c>
      <c r="J250" s="110">
        <f>E250-I250-H250</f>
        <v>0</v>
      </c>
      <c r="K250" s="111">
        <f>K237+K238+K239+K240+K241+K242+K243+K244+K245+K246+K247+K248+K249</f>
        <v>0</v>
      </c>
      <c r="L250" s="111">
        <f>E250-K250</f>
        <v>0</v>
      </c>
    </row>
    <row r="251" spans="1:12" ht="15" customHeight="1">
      <c r="A251" s="219" t="s">
        <v>88</v>
      </c>
      <c r="B251" s="219"/>
      <c r="C251" s="219"/>
      <c r="D251" s="219"/>
      <c r="E251" s="219"/>
      <c r="F251" s="44"/>
      <c r="G251" s="45"/>
      <c r="H251" s="111"/>
      <c r="I251" s="13"/>
      <c r="J251" s="13"/>
      <c r="K251" s="46"/>
      <c r="L251" s="46"/>
    </row>
    <row r="252" spans="1:12" ht="15">
      <c r="A252" s="31" t="s">
        <v>89</v>
      </c>
      <c r="B252" s="32" t="s">
        <v>59</v>
      </c>
      <c r="C252" s="32" t="s">
        <v>14</v>
      </c>
      <c r="D252" s="220">
        <v>244</v>
      </c>
      <c r="E252" s="214">
        <v>341</v>
      </c>
      <c r="F252" s="13"/>
      <c r="G252" s="13"/>
      <c r="H252" s="13"/>
      <c r="I252" s="13"/>
      <c r="J252" s="13">
        <f>G252-H252-I252</f>
        <v>0</v>
      </c>
      <c r="K252" s="46"/>
      <c r="L252" s="46">
        <f>G252-K252</f>
        <v>0</v>
      </c>
    </row>
    <row r="253" spans="1:12" ht="15">
      <c r="A253" s="38"/>
      <c r="B253" s="16" t="s">
        <v>59</v>
      </c>
      <c r="C253" s="16" t="s">
        <v>14</v>
      </c>
      <c r="D253" s="220"/>
      <c r="E253" s="214"/>
      <c r="F253" s="117"/>
      <c r="G253" s="13"/>
      <c r="H253" s="13"/>
      <c r="I253" s="13"/>
      <c r="J253" s="13">
        <f>G253-H253-I253</f>
        <v>0</v>
      </c>
      <c r="K253" s="118"/>
      <c r="L253" s="46">
        <f>G253-K253</f>
        <v>0</v>
      </c>
    </row>
    <row r="254" spans="1:12" ht="15">
      <c r="A254" s="23"/>
      <c r="B254" s="16" t="s">
        <v>59</v>
      </c>
      <c r="C254" s="16" t="s">
        <v>74</v>
      </c>
      <c r="D254" s="220"/>
      <c r="E254" s="214"/>
      <c r="F254" s="13"/>
      <c r="G254" s="112"/>
      <c r="H254" s="13"/>
      <c r="I254" s="13"/>
      <c r="J254" s="13">
        <f>G254-H254-I254</f>
        <v>0</v>
      </c>
      <c r="K254" s="46"/>
      <c r="L254" s="46">
        <f>G254-K254</f>
        <v>0</v>
      </c>
    </row>
    <row r="255" spans="1:12" ht="15" customHeight="1">
      <c r="A255" s="221" t="s">
        <v>90</v>
      </c>
      <c r="B255" s="221"/>
      <c r="C255" s="221"/>
      <c r="D255" s="220"/>
      <c r="E255" s="216">
        <f>G253+G252+G254</f>
        <v>0</v>
      </c>
      <c r="F255" s="216"/>
      <c r="G255" s="216"/>
      <c r="H255" s="115">
        <f>H252+H253+H254</f>
        <v>0</v>
      </c>
      <c r="I255" s="13">
        <f>I252+I253+I254</f>
        <v>0</v>
      </c>
      <c r="J255" s="110">
        <f>E255-I255-H255</f>
        <v>0</v>
      </c>
      <c r="K255" s="46">
        <f>+K252+K253+K254</f>
        <v>0</v>
      </c>
      <c r="L255" s="46">
        <f>E255-K255</f>
        <v>0</v>
      </c>
    </row>
    <row r="256" spans="1:12" ht="15" customHeight="1" thickBot="1">
      <c r="A256" s="219" t="s">
        <v>91</v>
      </c>
      <c r="B256" s="219"/>
      <c r="C256" s="219"/>
      <c r="D256" s="219"/>
      <c r="E256" s="219"/>
      <c r="F256" s="44"/>
      <c r="G256" s="45"/>
      <c r="H256" s="111"/>
      <c r="I256" s="13"/>
      <c r="J256" s="13"/>
      <c r="K256" s="118"/>
      <c r="L256" s="46"/>
    </row>
    <row r="257" spans="1:12" ht="15.75" thickBot="1">
      <c r="A257" s="31" t="s">
        <v>92</v>
      </c>
      <c r="B257" s="32" t="s">
        <v>59</v>
      </c>
      <c r="C257" s="32" t="s">
        <v>14</v>
      </c>
      <c r="D257" s="220">
        <v>244</v>
      </c>
      <c r="E257" s="214">
        <v>342</v>
      </c>
      <c r="F257" s="13"/>
      <c r="G257" s="180">
        <v>579075</v>
      </c>
      <c r="H257" s="13"/>
      <c r="I257" s="145">
        <v>0</v>
      </c>
      <c r="J257" s="191">
        <f>G257-H257-I257</f>
        <v>579075</v>
      </c>
      <c r="K257" s="193">
        <v>0</v>
      </c>
      <c r="L257" s="44">
        <f>G257-K257</f>
        <v>579075</v>
      </c>
    </row>
    <row r="258" spans="1:12" ht="15">
      <c r="A258" s="38"/>
      <c r="B258" s="16" t="s">
        <v>59</v>
      </c>
      <c r="C258" s="16" t="s">
        <v>14</v>
      </c>
      <c r="D258" s="220"/>
      <c r="E258" s="214"/>
      <c r="F258" s="117"/>
      <c r="G258" s="13"/>
      <c r="H258" s="13"/>
      <c r="I258" s="13"/>
      <c r="J258" s="13">
        <f>G258-H258-I258</f>
        <v>0</v>
      </c>
      <c r="K258" s="195"/>
      <c r="L258" s="46">
        <f>G258-K258</f>
        <v>0</v>
      </c>
    </row>
    <row r="259" spans="1:12" ht="15">
      <c r="A259" s="23"/>
      <c r="B259" s="16" t="s">
        <v>59</v>
      </c>
      <c r="C259" s="32" t="s">
        <v>14</v>
      </c>
      <c r="D259" s="220"/>
      <c r="E259" s="214"/>
      <c r="F259" s="13"/>
      <c r="G259" s="112"/>
      <c r="H259" s="13"/>
      <c r="I259" s="13"/>
      <c r="J259" s="13">
        <f>G259-H259-I259</f>
        <v>0</v>
      </c>
      <c r="K259" s="46"/>
      <c r="L259" s="46">
        <f>G259-K259</f>
        <v>0</v>
      </c>
    </row>
    <row r="260" spans="1:12" ht="15" customHeight="1">
      <c r="A260" s="221" t="s">
        <v>93</v>
      </c>
      <c r="B260" s="221"/>
      <c r="C260" s="221"/>
      <c r="D260" s="220"/>
      <c r="E260" s="216">
        <f>G258+G257+G259</f>
        <v>579075</v>
      </c>
      <c r="F260" s="216"/>
      <c r="G260" s="216"/>
      <c r="H260" s="115">
        <f>H257+H258+H259</f>
        <v>0</v>
      </c>
      <c r="I260" s="13">
        <f>I257+I258+I259</f>
        <v>0</v>
      </c>
      <c r="J260" s="110">
        <f>E260-I260-H260</f>
        <v>579075</v>
      </c>
      <c r="K260" s="46">
        <f>+K257+K258+K259</f>
        <v>0</v>
      </c>
      <c r="L260" s="46">
        <f>E260-K260</f>
        <v>579075</v>
      </c>
    </row>
    <row r="261" spans="1:12" ht="15" customHeight="1">
      <c r="A261" s="219" t="s">
        <v>94</v>
      </c>
      <c r="B261" s="219"/>
      <c r="C261" s="219"/>
      <c r="D261" s="219"/>
      <c r="E261" s="219"/>
      <c r="F261" s="44"/>
      <c r="G261" s="45"/>
      <c r="H261" s="111"/>
      <c r="I261" s="13"/>
      <c r="J261" s="13"/>
      <c r="K261" s="46"/>
      <c r="L261" s="46"/>
    </row>
    <row r="262" spans="1:12" ht="15">
      <c r="A262" s="23" t="s">
        <v>95</v>
      </c>
      <c r="B262" s="32" t="s">
        <v>59</v>
      </c>
      <c r="C262" s="32" t="s">
        <v>14</v>
      </c>
      <c r="D262" s="220">
        <v>244</v>
      </c>
      <c r="E262" s="214">
        <v>343</v>
      </c>
      <c r="F262" s="13"/>
      <c r="G262" s="13"/>
      <c r="H262" s="13"/>
      <c r="I262" s="206"/>
      <c r="J262" s="13">
        <f>G262-H262-I262</f>
        <v>0</v>
      </c>
      <c r="K262" s="46"/>
      <c r="L262" s="46">
        <f>G262-K262</f>
        <v>0</v>
      </c>
    </row>
    <row r="263" spans="1:12" ht="15">
      <c r="A263" s="38"/>
      <c r="B263" s="16" t="s">
        <v>59</v>
      </c>
      <c r="C263" s="32" t="s">
        <v>178</v>
      </c>
      <c r="D263" s="220"/>
      <c r="E263" s="214"/>
      <c r="F263" s="117"/>
      <c r="G263" s="13"/>
      <c r="H263" s="13"/>
      <c r="I263" s="13"/>
      <c r="J263" s="13">
        <f>G263-H263-I263</f>
        <v>0</v>
      </c>
      <c r="K263" s="118"/>
      <c r="L263" s="46">
        <f>G263-K263</f>
        <v>0</v>
      </c>
    </row>
    <row r="264" spans="1:12" ht="15">
      <c r="A264" s="23"/>
      <c r="B264" s="16" t="s">
        <v>59</v>
      </c>
      <c r="C264" s="32" t="s">
        <v>179</v>
      </c>
      <c r="D264" s="220"/>
      <c r="E264" s="214"/>
      <c r="F264" s="13"/>
      <c r="G264" s="112"/>
      <c r="H264" s="13"/>
      <c r="I264" s="13"/>
      <c r="J264" s="13">
        <f>G264-H264-I264</f>
        <v>0</v>
      </c>
      <c r="K264" s="46"/>
      <c r="L264" s="46">
        <f>G264-K264</f>
        <v>0</v>
      </c>
    </row>
    <row r="265" spans="1:12" ht="15" customHeight="1">
      <c r="A265" s="221" t="s">
        <v>96</v>
      </c>
      <c r="B265" s="221"/>
      <c r="C265" s="221"/>
      <c r="D265" s="220"/>
      <c r="E265" s="216">
        <f>G263+G262+G264</f>
        <v>0</v>
      </c>
      <c r="F265" s="216"/>
      <c r="G265" s="216"/>
      <c r="H265" s="115">
        <f>H262+H263+H264</f>
        <v>0</v>
      </c>
      <c r="I265" s="13">
        <f>I262+I263+I264</f>
        <v>0</v>
      </c>
      <c r="J265" s="110">
        <f>E265-I265-H265</f>
        <v>0</v>
      </c>
      <c r="K265" s="46">
        <f>+K262+K263+K264</f>
        <v>0</v>
      </c>
      <c r="L265" s="46">
        <f>E265-K265</f>
        <v>0</v>
      </c>
    </row>
    <row r="266" spans="1:12" ht="15" customHeight="1">
      <c r="A266" s="219" t="s">
        <v>97</v>
      </c>
      <c r="B266" s="219"/>
      <c r="C266" s="219"/>
      <c r="D266" s="219"/>
      <c r="E266" s="219"/>
      <c r="F266" s="44"/>
      <c r="G266" s="45"/>
      <c r="H266" s="111"/>
      <c r="I266" s="13"/>
      <c r="J266" s="13"/>
      <c r="K266" s="46"/>
      <c r="L266" s="46"/>
    </row>
    <row r="267" spans="1:12" ht="15">
      <c r="A267" s="23" t="s">
        <v>98</v>
      </c>
      <c r="B267" s="32" t="s">
        <v>59</v>
      </c>
      <c r="C267" s="32" t="s">
        <v>14</v>
      </c>
      <c r="D267" s="220">
        <v>244</v>
      </c>
      <c r="E267" s="214">
        <v>344</v>
      </c>
      <c r="F267" s="13"/>
      <c r="G267" s="13"/>
      <c r="H267" s="13"/>
      <c r="I267" s="13"/>
      <c r="J267" s="13">
        <f>G267-H267-I267</f>
        <v>0</v>
      </c>
      <c r="K267" s="46"/>
      <c r="L267" s="46">
        <f>G267-K267</f>
        <v>0</v>
      </c>
    </row>
    <row r="268" spans="1:12" ht="15">
      <c r="A268" s="38"/>
      <c r="B268" s="16" t="s">
        <v>59</v>
      </c>
      <c r="C268" s="16" t="s">
        <v>14</v>
      </c>
      <c r="D268" s="220"/>
      <c r="E268" s="214"/>
      <c r="F268" s="117"/>
      <c r="G268" s="13"/>
      <c r="H268" s="13"/>
      <c r="I268" s="13"/>
      <c r="J268" s="13">
        <f>G268-H268-I268</f>
        <v>0</v>
      </c>
      <c r="K268" s="118"/>
      <c r="L268" s="46">
        <f>G268-K268</f>
        <v>0</v>
      </c>
    </row>
    <row r="269" spans="1:12" ht="15">
      <c r="A269" s="23"/>
      <c r="B269" s="16" t="s">
        <v>59</v>
      </c>
      <c r="C269" s="32" t="s">
        <v>14</v>
      </c>
      <c r="D269" s="220"/>
      <c r="E269" s="214"/>
      <c r="F269" s="13"/>
      <c r="G269" s="112"/>
      <c r="H269" s="13"/>
      <c r="I269" s="13"/>
      <c r="J269" s="13">
        <f>G269-H269-I269</f>
        <v>0</v>
      </c>
      <c r="K269" s="46"/>
      <c r="L269" s="46">
        <f>G269-K269</f>
        <v>0</v>
      </c>
    </row>
    <row r="270" spans="1:12" ht="15" customHeight="1">
      <c r="A270" s="221" t="s">
        <v>99</v>
      </c>
      <c r="B270" s="221"/>
      <c r="C270" s="221"/>
      <c r="D270" s="220"/>
      <c r="E270" s="216">
        <f>G268+G267+G269</f>
        <v>0</v>
      </c>
      <c r="F270" s="216"/>
      <c r="G270" s="216"/>
      <c r="H270" s="115">
        <f>H267+H268+H269</f>
        <v>0</v>
      </c>
      <c r="I270" s="13">
        <f>I267+I268+I269</f>
        <v>0</v>
      </c>
      <c r="J270" s="110">
        <f>E270-I270-H270</f>
        <v>0</v>
      </c>
      <c r="K270" s="46">
        <f>+K267+K268+K269</f>
        <v>0</v>
      </c>
      <c r="L270" s="46">
        <f>E270-K270</f>
        <v>0</v>
      </c>
    </row>
    <row r="271" spans="1:12" ht="15" customHeight="1">
      <c r="A271" s="219" t="s">
        <v>100</v>
      </c>
      <c r="B271" s="219"/>
      <c r="C271" s="219"/>
      <c r="D271" s="219"/>
      <c r="E271" s="219"/>
      <c r="F271" s="44"/>
      <c r="G271" s="45"/>
      <c r="H271" s="111"/>
      <c r="I271" s="13"/>
      <c r="J271" s="13"/>
      <c r="K271" s="46"/>
      <c r="L271" s="46"/>
    </row>
    <row r="272" spans="1:12" ht="15">
      <c r="A272" s="23" t="s">
        <v>101</v>
      </c>
      <c r="B272" s="32" t="s">
        <v>59</v>
      </c>
      <c r="C272" s="32" t="s">
        <v>14</v>
      </c>
      <c r="D272" s="220">
        <v>244</v>
      </c>
      <c r="E272" s="214">
        <v>345</v>
      </c>
      <c r="F272" s="13"/>
      <c r="G272" s="13">
        <v>0</v>
      </c>
      <c r="H272" s="13"/>
      <c r="I272" s="13">
        <v>0</v>
      </c>
      <c r="J272" s="13">
        <f>G272-H272-I272</f>
        <v>0</v>
      </c>
      <c r="K272" s="46">
        <v>0</v>
      </c>
      <c r="L272" s="46">
        <f>G272-K272</f>
        <v>0</v>
      </c>
    </row>
    <row r="273" spans="1:12" ht="15">
      <c r="A273" s="38"/>
      <c r="B273" s="16" t="s">
        <v>59</v>
      </c>
      <c r="C273" s="16" t="s">
        <v>14</v>
      </c>
      <c r="D273" s="220"/>
      <c r="E273" s="214"/>
      <c r="F273" s="117"/>
      <c r="G273" s="13"/>
      <c r="H273" s="13"/>
      <c r="I273" s="13"/>
      <c r="J273" s="13">
        <f>G273-H273-I273</f>
        <v>0</v>
      </c>
      <c r="K273" s="118"/>
      <c r="L273" s="46">
        <f>G273-K273</f>
        <v>0</v>
      </c>
    </row>
    <row r="274" spans="1:12" ht="15">
      <c r="A274" s="23"/>
      <c r="B274" s="16" t="s">
        <v>59</v>
      </c>
      <c r="C274" s="32" t="s">
        <v>14</v>
      </c>
      <c r="D274" s="220"/>
      <c r="E274" s="214"/>
      <c r="F274" s="13"/>
      <c r="G274" s="112"/>
      <c r="H274" s="13"/>
      <c r="I274" s="13"/>
      <c r="J274" s="13">
        <f>G274-H274-I274</f>
        <v>0</v>
      </c>
      <c r="K274" s="46"/>
      <c r="L274" s="46">
        <f>G274-K274</f>
        <v>0</v>
      </c>
    </row>
    <row r="275" spans="1:12" ht="15" customHeight="1">
      <c r="A275" s="221" t="s">
        <v>102</v>
      </c>
      <c r="B275" s="221"/>
      <c r="C275" s="221"/>
      <c r="D275" s="220"/>
      <c r="E275" s="216">
        <f>G273+G272+G274</f>
        <v>0</v>
      </c>
      <c r="F275" s="216"/>
      <c r="G275" s="216"/>
      <c r="H275" s="115">
        <f>H272+H273+H274</f>
        <v>0</v>
      </c>
      <c r="I275" s="13">
        <f>I272+I273+I274</f>
        <v>0</v>
      </c>
      <c r="J275" s="110">
        <f>E275-I275-H275</f>
        <v>0</v>
      </c>
      <c r="K275" s="46">
        <f>+K272+K273+K274</f>
        <v>0</v>
      </c>
      <c r="L275" s="46">
        <f>E275-K275</f>
        <v>0</v>
      </c>
    </row>
    <row r="276" spans="1:12" ht="15" customHeight="1">
      <c r="A276" s="219" t="s">
        <v>103</v>
      </c>
      <c r="B276" s="219"/>
      <c r="C276" s="219"/>
      <c r="D276" s="219"/>
      <c r="E276" s="219"/>
      <c r="F276" s="44"/>
      <c r="G276" s="45"/>
      <c r="H276" s="45"/>
      <c r="I276" s="13"/>
      <c r="J276" s="13"/>
      <c r="K276" s="46"/>
      <c r="L276" s="46"/>
    </row>
    <row r="277" spans="1:12" ht="15">
      <c r="A277" s="35" t="s">
        <v>104</v>
      </c>
      <c r="B277" s="32" t="s">
        <v>59</v>
      </c>
      <c r="C277" s="32" t="s">
        <v>14</v>
      </c>
      <c r="D277" s="220">
        <v>244</v>
      </c>
      <c r="E277" s="220">
        <v>346</v>
      </c>
      <c r="F277" s="13"/>
      <c r="G277" s="13">
        <v>0</v>
      </c>
      <c r="H277" s="13"/>
      <c r="I277" s="13">
        <v>0</v>
      </c>
      <c r="J277" s="13">
        <f aca="true" t="shared" si="18" ref="J277:J287">G277-H277-I277</f>
        <v>0</v>
      </c>
      <c r="K277" s="46">
        <v>0</v>
      </c>
      <c r="L277" s="46">
        <f aca="true" t="shared" si="19" ref="L277:L287">G277-K277</f>
        <v>0</v>
      </c>
    </row>
    <row r="278" spans="1:12" ht="15">
      <c r="A278" s="23" t="s">
        <v>105</v>
      </c>
      <c r="B278" s="16" t="s">
        <v>59</v>
      </c>
      <c r="C278" s="16" t="s">
        <v>14</v>
      </c>
      <c r="D278" s="220"/>
      <c r="E278" s="220"/>
      <c r="F278" s="13"/>
      <c r="G278" s="13"/>
      <c r="H278" s="13"/>
      <c r="I278" s="13"/>
      <c r="J278" s="13">
        <f t="shared" si="18"/>
        <v>0</v>
      </c>
      <c r="K278" s="46"/>
      <c r="L278" s="46">
        <f t="shared" si="19"/>
        <v>0</v>
      </c>
    </row>
    <row r="279" spans="1:12" ht="15">
      <c r="A279" s="23" t="s">
        <v>106</v>
      </c>
      <c r="B279" s="32" t="s">
        <v>59</v>
      </c>
      <c r="C279" s="16" t="s">
        <v>14</v>
      </c>
      <c r="D279" s="220"/>
      <c r="E279" s="220"/>
      <c r="F279" s="13"/>
      <c r="G279" s="13"/>
      <c r="H279" s="13"/>
      <c r="I279" s="13"/>
      <c r="J279" s="13">
        <f t="shared" si="18"/>
        <v>0</v>
      </c>
      <c r="K279" s="46"/>
      <c r="L279" s="46">
        <f t="shared" si="19"/>
        <v>0</v>
      </c>
    </row>
    <row r="280" spans="1:12" ht="15">
      <c r="A280" s="23" t="s">
        <v>107</v>
      </c>
      <c r="B280" s="16" t="s">
        <v>59</v>
      </c>
      <c r="C280" s="16" t="s">
        <v>14</v>
      </c>
      <c r="D280" s="220"/>
      <c r="E280" s="220"/>
      <c r="F280" s="13"/>
      <c r="G280" s="13"/>
      <c r="H280" s="13"/>
      <c r="I280" s="13"/>
      <c r="J280" s="13">
        <f t="shared" si="18"/>
        <v>0</v>
      </c>
      <c r="K280" s="46"/>
      <c r="L280" s="46">
        <f t="shared" si="19"/>
        <v>0</v>
      </c>
    </row>
    <row r="281" spans="1:12" ht="15">
      <c r="A281" s="23" t="s">
        <v>108</v>
      </c>
      <c r="B281" s="32" t="s">
        <v>59</v>
      </c>
      <c r="C281" s="16" t="s">
        <v>14</v>
      </c>
      <c r="D281" s="220"/>
      <c r="E281" s="220"/>
      <c r="F281" s="13"/>
      <c r="G281" s="13"/>
      <c r="H281" s="13"/>
      <c r="I281" s="13"/>
      <c r="J281" s="13">
        <f t="shared" si="18"/>
        <v>0</v>
      </c>
      <c r="K281" s="46"/>
      <c r="L281" s="46">
        <f t="shared" si="19"/>
        <v>0</v>
      </c>
    </row>
    <row r="282" spans="1:12" ht="15">
      <c r="A282" s="35" t="s">
        <v>109</v>
      </c>
      <c r="B282" s="16" t="s">
        <v>59</v>
      </c>
      <c r="C282" s="32" t="s">
        <v>14</v>
      </c>
      <c r="D282" s="220"/>
      <c r="E282" s="220"/>
      <c r="F282" s="13"/>
      <c r="G282" s="13"/>
      <c r="H282" s="13"/>
      <c r="I282" s="13"/>
      <c r="J282" s="13">
        <f t="shared" si="18"/>
        <v>0</v>
      </c>
      <c r="K282" s="46"/>
      <c r="L282" s="46">
        <f t="shared" si="19"/>
        <v>0</v>
      </c>
    </row>
    <row r="283" spans="1:12" ht="15">
      <c r="A283" s="23" t="s">
        <v>110</v>
      </c>
      <c r="B283" s="32" t="s">
        <v>59</v>
      </c>
      <c r="C283" s="16" t="s">
        <v>14</v>
      </c>
      <c r="D283" s="220"/>
      <c r="E283" s="220"/>
      <c r="F283" s="13"/>
      <c r="G283" s="13"/>
      <c r="H283" s="13"/>
      <c r="I283" s="13"/>
      <c r="J283" s="13">
        <f t="shared" si="18"/>
        <v>0</v>
      </c>
      <c r="K283" s="46"/>
      <c r="L283" s="46">
        <f t="shared" si="19"/>
        <v>0</v>
      </c>
    </row>
    <row r="284" spans="1:12" ht="15">
      <c r="A284" s="23" t="s">
        <v>137</v>
      </c>
      <c r="B284" s="16" t="s">
        <v>59</v>
      </c>
      <c r="C284" s="16" t="s">
        <v>14</v>
      </c>
      <c r="D284" s="220"/>
      <c r="E284" s="220"/>
      <c r="F284" s="13"/>
      <c r="G284" s="13"/>
      <c r="H284" s="13"/>
      <c r="I284" s="13"/>
      <c r="J284" s="13">
        <f t="shared" si="18"/>
        <v>0</v>
      </c>
      <c r="K284" s="46"/>
      <c r="L284" s="46">
        <f t="shared" si="19"/>
        <v>0</v>
      </c>
    </row>
    <row r="285" spans="1:12" ht="15">
      <c r="A285" s="23"/>
      <c r="B285" s="32" t="s">
        <v>59</v>
      </c>
      <c r="C285" s="16" t="s">
        <v>14</v>
      </c>
      <c r="D285" s="220"/>
      <c r="E285" s="220"/>
      <c r="F285" s="13"/>
      <c r="G285" s="13"/>
      <c r="H285" s="13"/>
      <c r="I285" s="13"/>
      <c r="J285" s="13">
        <f t="shared" si="18"/>
        <v>0</v>
      </c>
      <c r="K285" s="46"/>
      <c r="L285" s="46">
        <f t="shared" si="19"/>
        <v>0</v>
      </c>
    </row>
    <row r="286" spans="1:12" ht="15">
      <c r="A286" s="23"/>
      <c r="B286" s="16" t="s">
        <v>59</v>
      </c>
      <c r="C286" s="16" t="s">
        <v>14</v>
      </c>
      <c r="D286" s="220"/>
      <c r="E286" s="220"/>
      <c r="F286" s="13"/>
      <c r="G286" s="13"/>
      <c r="H286" s="13"/>
      <c r="I286" s="13"/>
      <c r="J286" s="13">
        <f t="shared" si="18"/>
        <v>0</v>
      </c>
      <c r="K286" s="46"/>
      <c r="L286" s="46">
        <f t="shared" si="19"/>
        <v>0</v>
      </c>
    </row>
    <row r="287" spans="1:12" ht="15">
      <c r="A287" s="23"/>
      <c r="B287" s="32" t="s">
        <v>59</v>
      </c>
      <c r="C287" s="16" t="s">
        <v>14</v>
      </c>
      <c r="D287" s="220"/>
      <c r="E287" s="220"/>
      <c r="F287" s="13"/>
      <c r="G287" s="13"/>
      <c r="H287" s="13"/>
      <c r="I287" s="13"/>
      <c r="J287" s="13">
        <f t="shared" si="18"/>
        <v>0</v>
      </c>
      <c r="K287" s="46"/>
      <c r="L287" s="46">
        <f t="shared" si="19"/>
        <v>0</v>
      </c>
    </row>
    <row r="288" spans="1:12" ht="15">
      <c r="A288" s="215" t="s">
        <v>112</v>
      </c>
      <c r="B288" s="215"/>
      <c r="C288" s="215"/>
      <c r="D288" s="220"/>
      <c r="E288" s="235">
        <f>G277++G279+G280+G281+G282+G283+G284+G285+G286+G287</f>
        <v>0</v>
      </c>
      <c r="F288" s="235"/>
      <c r="G288" s="235"/>
      <c r="H288" s="119">
        <f>H277+H278+H279+H280+H281+H282+H283+H284+H285+H286+H287</f>
        <v>0</v>
      </c>
      <c r="I288" s="13">
        <f>I277+I278+I279+I280+I281+I282+I283+I284+I285+I286+I287</f>
        <v>0</v>
      </c>
      <c r="J288" s="110">
        <f>E288-I288-H288</f>
        <v>0</v>
      </c>
      <c r="K288" s="111">
        <f>K277+K278+K279+K280+K281+K282+K283+K284+K285+K286+K287</f>
        <v>0</v>
      </c>
      <c r="L288" s="111">
        <f>E288-K288</f>
        <v>0</v>
      </c>
    </row>
    <row r="289" spans="1:12" ht="15" customHeight="1">
      <c r="A289" s="219" t="s">
        <v>113</v>
      </c>
      <c r="B289" s="219"/>
      <c r="C289" s="219"/>
      <c r="D289" s="219"/>
      <c r="E289" s="219"/>
      <c r="F289" s="44"/>
      <c r="G289" s="45"/>
      <c r="H289" s="111"/>
      <c r="I289" s="13"/>
      <c r="J289" s="13"/>
      <c r="K289" s="46"/>
      <c r="L289" s="46"/>
    </row>
    <row r="290" spans="1:12" ht="30">
      <c r="A290" s="31" t="s">
        <v>114</v>
      </c>
      <c r="B290" s="32" t="s">
        <v>59</v>
      </c>
      <c r="C290" s="32" t="s">
        <v>14</v>
      </c>
      <c r="D290" s="220">
        <v>244</v>
      </c>
      <c r="E290" s="214">
        <v>349</v>
      </c>
      <c r="F290" s="13"/>
      <c r="G290" s="13"/>
      <c r="H290" s="13"/>
      <c r="I290" s="13"/>
      <c r="J290" s="13">
        <f>G290-H290-I290</f>
        <v>0</v>
      </c>
      <c r="K290" s="46"/>
      <c r="L290" s="46">
        <f>G290-K290</f>
        <v>0</v>
      </c>
    </row>
    <row r="291" spans="1:12" ht="15">
      <c r="A291" s="38" t="s">
        <v>115</v>
      </c>
      <c r="B291" s="16" t="s">
        <v>59</v>
      </c>
      <c r="C291" s="16" t="s">
        <v>14</v>
      </c>
      <c r="D291" s="220"/>
      <c r="E291" s="214"/>
      <c r="F291" s="117"/>
      <c r="G291" s="13"/>
      <c r="H291" s="13"/>
      <c r="I291" s="13"/>
      <c r="J291" s="13">
        <f>G291-H291-I291</f>
        <v>0</v>
      </c>
      <c r="K291" s="118"/>
      <c r="L291" s="46">
        <f>G291-K291</f>
        <v>0</v>
      </c>
    </row>
    <row r="292" spans="1:12" ht="15">
      <c r="A292" s="23" t="s">
        <v>138</v>
      </c>
      <c r="B292" s="16" t="s">
        <v>59</v>
      </c>
      <c r="C292" s="32" t="s">
        <v>14</v>
      </c>
      <c r="D292" s="220"/>
      <c r="E292" s="214"/>
      <c r="F292" s="13"/>
      <c r="G292" s="112"/>
      <c r="H292" s="13"/>
      <c r="I292" s="13"/>
      <c r="J292" s="13">
        <f>G292-H292-I292</f>
        <v>0</v>
      </c>
      <c r="K292" s="46"/>
      <c r="L292" s="46">
        <f>G292-K292</f>
        <v>0</v>
      </c>
    </row>
    <row r="293" spans="1:12" ht="15" customHeight="1">
      <c r="A293" s="221" t="s">
        <v>117</v>
      </c>
      <c r="B293" s="221"/>
      <c r="C293" s="221"/>
      <c r="D293" s="220"/>
      <c r="E293" s="216">
        <f>G291+G290+G292</f>
        <v>0</v>
      </c>
      <c r="F293" s="216"/>
      <c r="G293" s="216"/>
      <c r="H293" s="115">
        <f>H290+H291+H292</f>
        <v>0</v>
      </c>
      <c r="I293" s="13">
        <f>I290+I291+I292</f>
        <v>0</v>
      </c>
      <c r="J293" s="110">
        <f>E293-I293-H293</f>
        <v>0</v>
      </c>
      <c r="K293" s="46">
        <f>+K290+K291+K292</f>
        <v>0</v>
      </c>
      <c r="L293" s="46">
        <f>E293-K293</f>
        <v>0</v>
      </c>
    </row>
    <row r="294" spans="1:12" ht="15" customHeight="1">
      <c r="A294" s="219" t="s">
        <v>118</v>
      </c>
      <c r="B294" s="219"/>
      <c r="C294" s="219"/>
      <c r="D294" s="219"/>
      <c r="E294" s="219"/>
      <c r="F294" s="44"/>
      <c r="G294" s="45"/>
      <c r="H294" s="111"/>
      <c r="I294" s="13"/>
      <c r="J294" s="13"/>
      <c r="K294" s="46"/>
      <c r="L294" s="46"/>
    </row>
    <row r="295" spans="1:12" ht="15">
      <c r="A295" s="31" t="s">
        <v>119</v>
      </c>
      <c r="B295" s="32" t="s">
        <v>59</v>
      </c>
      <c r="C295" s="32" t="s">
        <v>14</v>
      </c>
      <c r="D295" s="220">
        <v>321</v>
      </c>
      <c r="E295" s="33">
        <v>262</v>
      </c>
      <c r="F295" s="13"/>
      <c r="G295" s="13"/>
      <c r="H295" s="13"/>
      <c r="I295" s="13"/>
      <c r="J295" s="13">
        <f>G295-H295-I295</f>
        <v>0</v>
      </c>
      <c r="K295" s="46"/>
      <c r="L295" s="46">
        <f>G295-K295</f>
        <v>0</v>
      </c>
    </row>
    <row r="296" spans="1:12" ht="15" customHeight="1">
      <c r="A296" s="221" t="s">
        <v>120</v>
      </c>
      <c r="B296" s="221"/>
      <c r="C296" s="221"/>
      <c r="D296" s="220"/>
      <c r="E296" s="209">
        <f>G295</f>
        <v>0</v>
      </c>
      <c r="F296" s="209"/>
      <c r="G296" s="209"/>
      <c r="H296" s="115">
        <f>H295</f>
        <v>0</v>
      </c>
      <c r="I296" s="13">
        <f>I295</f>
        <v>0</v>
      </c>
      <c r="J296" s="110">
        <f>E296-I296-H296</f>
        <v>0</v>
      </c>
      <c r="K296" s="111">
        <f>K295</f>
        <v>0</v>
      </c>
      <c r="L296" s="111">
        <f>E296-K296</f>
        <v>0</v>
      </c>
    </row>
    <row r="297" spans="1:12" ht="15" customHeight="1">
      <c r="A297" s="219" t="s">
        <v>121</v>
      </c>
      <c r="B297" s="219"/>
      <c r="C297" s="219"/>
      <c r="D297" s="219"/>
      <c r="E297" s="219"/>
      <c r="F297" s="44"/>
      <c r="G297" s="45"/>
      <c r="H297" s="111"/>
      <c r="I297" s="13"/>
      <c r="J297" s="13"/>
      <c r="K297" s="46"/>
      <c r="L297" s="46"/>
    </row>
    <row r="298" spans="1:12" ht="15">
      <c r="A298" s="31" t="s">
        <v>122</v>
      </c>
      <c r="B298" s="32" t="s">
        <v>59</v>
      </c>
      <c r="C298" s="32" t="s">
        <v>14</v>
      </c>
      <c r="D298" s="220">
        <v>831</v>
      </c>
      <c r="E298" s="33">
        <v>296</v>
      </c>
      <c r="F298" s="13"/>
      <c r="G298" s="13"/>
      <c r="H298" s="13"/>
      <c r="I298" s="13"/>
      <c r="J298" s="13">
        <f>G298-H298-I298</f>
        <v>0</v>
      </c>
      <c r="K298" s="46"/>
      <c r="L298" s="46">
        <f>G298-K298</f>
        <v>0</v>
      </c>
    </row>
    <row r="299" spans="1:12" ht="15" customHeight="1">
      <c r="A299" s="221" t="s">
        <v>123</v>
      </c>
      <c r="B299" s="221"/>
      <c r="C299" s="221"/>
      <c r="D299" s="220"/>
      <c r="E299" s="209">
        <f>G298</f>
        <v>0</v>
      </c>
      <c r="F299" s="209"/>
      <c r="G299" s="209"/>
      <c r="H299" s="115">
        <f>H298</f>
        <v>0</v>
      </c>
      <c r="I299" s="13">
        <f>I298</f>
        <v>0</v>
      </c>
      <c r="J299" s="110">
        <f>E299-I299-H299</f>
        <v>0</v>
      </c>
      <c r="K299" s="111">
        <f>K298</f>
        <v>0</v>
      </c>
      <c r="L299" s="111">
        <f>E299-K299</f>
        <v>0</v>
      </c>
    </row>
    <row r="300" spans="1:12" ht="15" customHeight="1">
      <c r="A300" s="219" t="s">
        <v>124</v>
      </c>
      <c r="B300" s="219"/>
      <c r="C300" s="219"/>
      <c r="D300" s="219"/>
      <c r="E300" s="219"/>
      <c r="F300" s="44"/>
      <c r="G300" s="45"/>
      <c r="H300" s="111"/>
      <c r="I300" s="13"/>
      <c r="J300" s="13"/>
      <c r="K300" s="46"/>
      <c r="L300" s="46"/>
    </row>
    <row r="301" spans="1:12" ht="30">
      <c r="A301" s="31" t="s">
        <v>125</v>
      </c>
      <c r="B301" s="32" t="s">
        <v>59</v>
      </c>
      <c r="C301" s="32" t="s">
        <v>14</v>
      </c>
      <c r="D301" s="220">
        <v>852</v>
      </c>
      <c r="E301" s="33">
        <v>291</v>
      </c>
      <c r="F301" s="13"/>
      <c r="G301" s="13"/>
      <c r="H301" s="13"/>
      <c r="I301" s="13"/>
      <c r="J301" s="13">
        <f>G301-H301-I301</f>
        <v>0</v>
      </c>
      <c r="K301" s="46"/>
      <c r="L301" s="46">
        <f>G301-K301</f>
        <v>0</v>
      </c>
    </row>
    <row r="302" spans="1:12" ht="15" customHeight="1">
      <c r="A302" s="236" t="s">
        <v>126</v>
      </c>
      <c r="B302" s="236"/>
      <c r="C302" s="236"/>
      <c r="D302" s="220"/>
      <c r="E302" s="224">
        <f>G301</f>
        <v>0</v>
      </c>
      <c r="F302" s="224"/>
      <c r="G302" s="224"/>
      <c r="H302" s="120">
        <f>H301</f>
        <v>0</v>
      </c>
      <c r="I302" s="121">
        <f>I301</f>
        <v>0</v>
      </c>
      <c r="J302" s="122">
        <f>E302-I302-H302</f>
        <v>0</v>
      </c>
      <c r="K302" s="123">
        <f>K301</f>
        <v>0</v>
      </c>
      <c r="L302" s="123">
        <f>E302-K302</f>
        <v>0</v>
      </c>
    </row>
    <row r="303" spans="1:12" ht="15" customHeight="1">
      <c r="A303" s="219" t="s">
        <v>127</v>
      </c>
      <c r="B303" s="219"/>
      <c r="C303" s="219"/>
      <c r="D303" s="219"/>
      <c r="E303" s="219"/>
      <c r="F303" s="46"/>
      <c r="G303" s="111"/>
      <c r="H303" s="111"/>
      <c r="I303" s="13"/>
      <c r="J303" s="13"/>
      <c r="K303" s="46"/>
      <c r="L303" s="46"/>
    </row>
    <row r="304" spans="1:12" ht="15">
      <c r="A304" s="31" t="s">
        <v>128</v>
      </c>
      <c r="B304" s="32" t="s">
        <v>59</v>
      </c>
      <c r="C304" s="32" t="s">
        <v>14</v>
      </c>
      <c r="D304" s="237">
        <v>853</v>
      </c>
      <c r="E304" s="26">
        <v>295</v>
      </c>
      <c r="F304" s="124"/>
      <c r="G304" s="117"/>
      <c r="H304" s="117"/>
      <c r="I304" s="117"/>
      <c r="J304" s="117">
        <f>G304-H304-I304</f>
        <v>0</v>
      </c>
      <c r="K304" s="114"/>
      <c r="L304" s="114">
        <f>G304-K304</f>
        <v>0</v>
      </c>
    </row>
    <row r="305" spans="1:12" ht="15">
      <c r="A305" s="38" t="s">
        <v>129</v>
      </c>
      <c r="B305" s="16" t="s">
        <v>59</v>
      </c>
      <c r="C305" s="16" t="s">
        <v>14</v>
      </c>
      <c r="D305" s="237"/>
      <c r="E305" s="17">
        <v>292</v>
      </c>
      <c r="F305" s="112"/>
      <c r="G305" s="13"/>
      <c r="H305" s="13"/>
      <c r="I305" s="13"/>
      <c r="J305" s="13">
        <f>G305-H305-I305</f>
        <v>0</v>
      </c>
      <c r="K305" s="46"/>
      <c r="L305" s="46">
        <f>G305-K305</f>
        <v>0</v>
      </c>
    </row>
    <row r="306" spans="1:12" ht="45">
      <c r="A306" s="38" t="s">
        <v>130</v>
      </c>
      <c r="B306" s="16" t="s">
        <v>59</v>
      </c>
      <c r="C306" s="16" t="s">
        <v>14</v>
      </c>
      <c r="D306" s="237"/>
      <c r="E306" s="17">
        <v>291</v>
      </c>
      <c r="F306" s="124"/>
      <c r="G306" s="13"/>
      <c r="H306" s="13"/>
      <c r="I306" s="13"/>
      <c r="J306" s="13">
        <f>G306-H306-I306</f>
        <v>0</v>
      </c>
      <c r="K306" s="46"/>
      <c r="L306" s="46">
        <f>G306-K306</f>
        <v>0</v>
      </c>
    </row>
    <row r="307" spans="1:12" ht="15" customHeight="1">
      <c r="A307" s="221" t="s">
        <v>131</v>
      </c>
      <c r="B307" s="221"/>
      <c r="C307" s="221"/>
      <c r="D307" s="237"/>
      <c r="E307" s="216">
        <f>G306+G304+G305</f>
        <v>0</v>
      </c>
      <c r="F307" s="216"/>
      <c r="G307" s="216"/>
      <c r="H307" s="45">
        <f>H306+H304+H305</f>
        <v>0</v>
      </c>
      <c r="I307" s="110">
        <f>I306+I304+I305</f>
        <v>0</v>
      </c>
      <c r="J307" s="110">
        <f>E307-I307-H307</f>
        <v>0</v>
      </c>
      <c r="K307" s="111">
        <f>K304+K305+K306</f>
        <v>0</v>
      </c>
      <c r="L307" s="111">
        <f>E307-K307</f>
        <v>0</v>
      </c>
    </row>
    <row r="308" spans="1:12" ht="15">
      <c r="A308" s="213" t="s">
        <v>132</v>
      </c>
      <c r="B308" s="213"/>
      <c r="C308" s="213"/>
      <c r="D308" s="213"/>
      <c r="E308" s="213"/>
      <c r="F308" s="112"/>
      <c r="G308" s="110">
        <f>E176+E191+E194+E215+E230+E235+E250+E255+E260+E265+E270+E275+E288+E293+E180</f>
        <v>1565392</v>
      </c>
      <c r="H308" s="110">
        <f>H176+H191+H194+H215+H230+H235+H250+H255+H260+H265+H270+H275+H288+H293+H180</f>
        <v>0</v>
      </c>
      <c r="I308" s="110">
        <f>I176+I191+I194+I215+I230+I235+I250+I255+I260+I265+I270+I275+I288+I293+I180</f>
        <v>1257629.48</v>
      </c>
      <c r="J308" s="110">
        <f>G308-I308-H308</f>
        <v>307762.52</v>
      </c>
      <c r="K308" s="111">
        <f>K176+K191+K194+K215+K230+K235+K250+K255+K260+K265+K270+K275+K288+K293+K180</f>
        <v>0</v>
      </c>
      <c r="L308" s="111">
        <f>G308-K308</f>
        <v>1565392</v>
      </c>
    </row>
    <row r="309" spans="1:12" ht="15">
      <c r="A309" s="238" t="s">
        <v>133</v>
      </c>
      <c r="B309" s="238"/>
      <c r="C309" s="238"/>
      <c r="D309" s="238"/>
      <c r="E309" s="238"/>
      <c r="F309" s="112">
        <f>F160+F163</f>
        <v>0</v>
      </c>
      <c r="G309" s="13">
        <f>G162+G163+E170+E173+E176+E191+E194+E215+E230+E235+E250+E255+E260+E265+E270+E275+E288+E293+E296+E299+E302+E307+E180</f>
        <v>6263392</v>
      </c>
      <c r="H309" s="13">
        <f>H162+H163+H170+H173+H176+H191+H194+H215+H230+H235+H250+H255+H260+H265+H270+H275+H288+H293+H296+H299+H302+H307+H180</f>
        <v>0</v>
      </c>
      <c r="I309" s="13">
        <f>I162+I163+I170+I173+I176+I191+I194+I215+I230+I235+I250+I255+I260+I265+I270+I275+I288+I293+I296+I299+I302+I307+I180</f>
        <v>5955629.48</v>
      </c>
      <c r="J309" s="13">
        <f>G309-H309-I309</f>
        <v>307762.51999999955</v>
      </c>
      <c r="K309" s="46">
        <f>K162+K163+K170+K173+K176+K191+K194+K215+K230+K235+K250+K255+K260+K265+K270+K275+K288+K293+K296+K299+K302+K307+K180</f>
        <v>0</v>
      </c>
      <c r="L309" s="46">
        <f>G309-K309</f>
        <v>6263392</v>
      </c>
    </row>
  </sheetData>
  <sheetProtection selectLockedCells="1" selectUnlockedCells="1"/>
  <mergeCells count="204">
    <mergeCell ref="D182:D183"/>
    <mergeCell ref="D185:D190"/>
    <mergeCell ref="A308:E308"/>
    <mergeCell ref="A309:E309"/>
    <mergeCell ref="A300:E300"/>
    <mergeCell ref="D301:D302"/>
    <mergeCell ref="A302:C302"/>
    <mergeCell ref="E302:G302"/>
    <mergeCell ref="A303:E303"/>
    <mergeCell ref="D304:D307"/>
    <mergeCell ref="A307:C307"/>
    <mergeCell ref="E307:G307"/>
    <mergeCell ref="D295:D296"/>
    <mergeCell ref="A296:C296"/>
    <mergeCell ref="E296:G296"/>
    <mergeCell ref="A297:E297"/>
    <mergeCell ref="D298:D299"/>
    <mergeCell ref="A299:C299"/>
    <mergeCell ref="E299:G299"/>
    <mergeCell ref="A289:E289"/>
    <mergeCell ref="D290:D293"/>
    <mergeCell ref="E290:E292"/>
    <mergeCell ref="A293:C293"/>
    <mergeCell ref="E293:G293"/>
    <mergeCell ref="A294:E294"/>
    <mergeCell ref="D272:D275"/>
    <mergeCell ref="E272:E274"/>
    <mergeCell ref="A275:C275"/>
    <mergeCell ref="E275:G275"/>
    <mergeCell ref="A276:E276"/>
    <mergeCell ref="D277:D288"/>
    <mergeCell ref="E277:E287"/>
    <mergeCell ref="A288:C288"/>
    <mergeCell ref="E288:G288"/>
    <mergeCell ref="A266:E266"/>
    <mergeCell ref="D267:D270"/>
    <mergeCell ref="E267:E269"/>
    <mergeCell ref="A270:C270"/>
    <mergeCell ref="E270:G270"/>
    <mergeCell ref="A271:E271"/>
    <mergeCell ref="D257:D260"/>
    <mergeCell ref="E257:E259"/>
    <mergeCell ref="A260:C260"/>
    <mergeCell ref="E260:G260"/>
    <mergeCell ref="A261:E261"/>
    <mergeCell ref="D262:D265"/>
    <mergeCell ref="E262:E264"/>
    <mergeCell ref="A265:C265"/>
    <mergeCell ref="E265:G265"/>
    <mergeCell ref="A251:E251"/>
    <mergeCell ref="D252:D255"/>
    <mergeCell ref="E252:E254"/>
    <mergeCell ref="A255:C255"/>
    <mergeCell ref="E255:G255"/>
    <mergeCell ref="A256:E256"/>
    <mergeCell ref="D232:D235"/>
    <mergeCell ref="E232:E234"/>
    <mergeCell ref="A235:C235"/>
    <mergeCell ref="E235:G235"/>
    <mergeCell ref="A236:E236"/>
    <mergeCell ref="D237:D250"/>
    <mergeCell ref="E237:E249"/>
    <mergeCell ref="A250:C250"/>
    <mergeCell ref="E250:G250"/>
    <mergeCell ref="A216:E216"/>
    <mergeCell ref="D217:D230"/>
    <mergeCell ref="E217:E229"/>
    <mergeCell ref="A230:C230"/>
    <mergeCell ref="E230:G230"/>
    <mergeCell ref="A231:E231"/>
    <mergeCell ref="D193:D194"/>
    <mergeCell ref="A194:C194"/>
    <mergeCell ref="E194:G194"/>
    <mergeCell ref="A195:E195"/>
    <mergeCell ref="D196:D215"/>
    <mergeCell ref="E196:E214"/>
    <mergeCell ref="A215:C215"/>
    <mergeCell ref="E215:G215"/>
    <mergeCell ref="A181:E181"/>
    <mergeCell ref="E182:E190"/>
    <mergeCell ref="A191:C191"/>
    <mergeCell ref="E191:G191"/>
    <mergeCell ref="A192:E192"/>
    <mergeCell ref="A174:E174"/>
    <mergeCell ref="D175:D176"/>
    <mergeCell ref="A176:C176"/>
    <mergeCell ref="E176:G176"/>
    <mergeCell ref="A177:E177"/>
    <mergeCell ref="D178:D180"/>
    <mergeCell ref="A180:C180"/>
    <mergeCell ref="E180:G180"/>
    <mergeCell ref="D165:D169"/>
    <mergeCell ref="A170:C170"/>
    <mergeCell ref="E170:G170"/>
    <mergeCell ref="A171:E171"/>
    <mergeCell ref="D172:D173"/>
    <mergeCell ref="A173:C173"/>
    <mergeCell ref="E173:G173"/>
    <mergeCell ref="A153:E153"/>
    <mergeCell ref="A154:E154"/>
    <mergeCell ref="A158:G158"/>
    <mergeCell ref="A160:A163"/>
    <mergeCell ref="B162:C162"/>
    <mergeCell ref="A164:D164"/>
    <mergeCell ref="A145:E145"/>
    <mergeCell ref="D146:D147"/>
    <mergeCell ref="A147:C147"/>
    <mergeCell ref="E147:G147"/>
    <mergeCell ref="A148:E148"/>
    <mergeCell ref="D149:D152"/>
    <mergeCell ref="A152:C152"/>
    <mergeCell ref="E152:G152"/>
    <mergeCell ref="D140:D141"/>
    <mergeCell ref="A141:C141"/>
    <mergeCell ref="E141:G141"/>
    <mergeCell ref="A142:E142"/>
    <mergeCell ref="D143:D144"/>
    <mergeCell ref="A144:C144"/>
    <mergeCell ref="E144:G144"/>
    <mergeCell ref="A134:E134"/>
    <mergeCell ref="D135:D138"/>
    <mergeCell ref="E135:E137"/>
    <mergeCell ref="A138:C138"/>
    <mergeCell ref="E138:G138"/>
    <mergeCell ref="A139:E139"/>
    <mergeCell ref="D116:D119"/>
    <mergeCell ref="E116:E118"/>
    <mergeCell ref="A119:C119"/>
    <mergeCell ref="E119:G119"/>
    <mergeCell ref="A120:E120"/>
    <mergeCell ref="D121:D133"/>
    <mergeCell ref="E121:E132"/>
    <mergeCell ref="A133:C133"/>
    <mergeCell ref="E133:G133"/>
    <mergeCell ref="A110:E110"/>
    <mergeCell ref="D111:D114"/>
    <mergeCell ref="E111:E113"/>
    <mergeCell ref="A114:C114"/>
    <mergeCell ref="E114:G114"/>
    <mergeCell ref="A115:E115"/>
    <mergeCell ref="D101:D104"/>
    <mergeCell ref="E101:E103"/>
    <mergeCell ref="A104:C104"/>
    <mergeCell ref="E104:G104"/>
    <mergeCell ref="A105:E105"/>
    <mergeCell ref="D106:D109"/>
    <mergeCell ref="E106:E108"/>
    <mergeCell ref="A109:C109"/>
    <mergeCell ref="E109:G109"/>
    <mergeCell ref="A95:E95"/>
    <mergeCell ref="D96:D99"/>
    <mergeCell ref="E96:E98"/>
    <mergeCell ref="A99:C99"/>
    <mergeCell ref="E99:G99"/>
    <mergeCell ref="A100:E100"/>
    <mergeCell ref="D76:D79"/>
    <mergeCell ref="E76:E78"/>
    <mergeCell ref="A79:C79"/>
    <mergeCell ref="E79:G79"/>
    <mergeCell ref="A80:E80"/>
    <mergeCell ref="D81:D94"/>
    <mergeCell ref="E81:E93"/>
    <mergeCell ref="A94:C94"/>
    <mergeCell ref="E94:G94"/>
    <mergeCell ref="A59:E59"/>
    <mergeCell ref="D60:D74"/>
    <mergeCell ref="E60:E73"/>
    <mergeCell ref="A74:C74"/>
    <mergeCell ref="E74:G74"/>
    <mergeCell ref="A75:E75"/>
    <mergeCell ref="A35:E35"/>
    <mergeCell ref="D36:D37"/>
    <mergeCell ref="A37:C37"/>
    <mergeCell ref="E37:G37"/>
    <mergeCell ref="A38:E38"/>
    <mergeCell ref="D39:D58"/>
    <mergeCell ref="E39:E57"/>
    <mergeCell ref="A58:C58"/>
    <mergeCell ref="E58:G58"/>
    <mergeCell ref="A21:E21"/>
    <mergeCell ref="D22:D24"/>
    <mergeCell ref="A24:C24"/>
    <mergeCell ref="E24:G24"/>
    <mergeCell ref="A25:E25"/>
    <mergeCell ref="E26:E33"/>
    <mergeCell ref="D28:D33"/>
    <mergeCell ref="A34:C34"/>
    <mergeCell ref="E34:G34"/>
    <mergeCell ref="D26:D27"/>
    <mergeCell ref="A15:E15"/>
    <mergeCell ref="D16:D17"/>
    <mergeCell ref="A17:C17"/>
    <mergeCell ref="E17:G17"/>
    <mergeCell ref="A18:E18"/>
    <mergeCell ref="D19:D20"/>
    <mergeCell ref="A20:C20"/>
    <mergeCell ref="E20:G20"/>
    <mergeCell ref="A2:G2"/>
    <mergeCell ref="A4:A7"/>
    <mergeCell ref="B6:C6"/>
    <mergeCell ref="A8:D8"/>
    <mergeCell ref="D9:D13"/>
    <mergeCell ref="A14:C14"/>
    <mergeCell ref="E14:G1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08"/>
  <sheetViews>
    <sheetView zoomScale="80" zoomScaleNormal="80" zoomScalePageLayoutView="0" workbookViewId="0" topLeftCell="A1">
      <pane xSplit="5" ySplit="3" topLeftCell="F29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20" sqref="I220"/>
    </sheetView>
  </sheetViews>
  <sheetFormatPr defaultColWidth="9.28125" defaultRowHeight="12.75"/>
  <cols>
    <col min="1" max="1" width="46.421875" style="1" customWidth="1"/>
    <col min="2" max="2" width="14.140625" style="1" customWidth="1"/>
    <col min="3" max="3" width="14.8515625" style="1" customWidth="1"/>
    <col min="4" max="5" width="8.7109375" style="2" customWidth="1"/>
    <col min="6" max="6" width="8.7109375" style="3" customWidth="1"/>
    <col min="7" max="7" width="17.57421875" style="107" customWidth="1"/>
    <col min="8" max="8" width="15.00390625" style="107" customWidth="1"/>
    <col min="9" max="9" width="18.57421875" style="107" customWidth="1"/>
    <col min="10" max="10" width="18.140625" style="107" customWidth="1"/>
    <col min="11" max="11" width="18.421875" style="107" hidden="1" customWidth="1"/>
    <col min="12" max="12" width="18.8515625" style="107" hidden="1" customWidth="1"/>
    <col min="13" max="16384" width="9.28125" style="1" customWidth="1"/>
  </cols>
  <sheetData>
    <row r="1" spans="1:10" ht="15">
      <c r="A1" s="4"/>
      <c r="B1" s="4"/>
      <c r="C1" s="4"/>
      <c r="D1" s="5"/>
      <c r="E1" s="5"/>
      <c r="F1" s="6"/>
      <c r="G1" s="106"/>
      <c r="H1" s="106"/>
      <c r="I1" s="106"/>
      <c r="J1" s="106"/>
    </row>
    <row r="2" spans="1:10" ht="18.75">
      <c r="A2" s="210" t="s">
        <v>180</v>
      </c>
      <c r="B2" s="210"/>
      <c r="C2" s="210"/>
      <c r="D2" s="210"/>
      <c r="E2" s="210"/>
      <c r="F2" s="210"/>
      <c r="G2" s="210"/>
      <c r="H2" s="108"/>
      <c r="I2" s="109"/>
      <c r="J2" s="109"/>
    </row>
    <row r="3" spans="1:12" ht="60.75" thickBot="1">
      <c r="A3" s="9" t="s">
        <v>139</v>
      </c>
      <c r="B3" s="10" t="s">
        <v>1</v>
      </c>
      <c r="C3" s="10" t="s">
        <v>2</v>
      </c>
      <c r="D3" s="10" t="s">
        <v>3</v>
      </c>
      <c r="E3" s="11" t="s">
        <v>4</v>
      </c>
      <c r="F3" s="12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</row>
    <row r="4" spans="1:12" ht="15.75" thickBot="1">
      <c r="A4" s="211" t="s">
        <v>12</v>
      </c>
      <c r="B4" s="16" t="s">
        <v>13</v>
      </c>
      <c r="C4" s="16" t="s">
        <v>140</v>
      </c>
      <c r="D4" s="17">
        <v>111</v>
      </c>
      <c r="E4" s="17">
        <v>211</v>
      </c>
      <c r="F4" s="14"/>
      <c r="G4" s="180">
        <v>2121139.02</v>
      </c>
      <c r="H4" s="13"/>
      <c r="I4" s="13">
        <f>G4</f>
        <v>2121139.02</v>
      </c>
      <c r="J4" s="13">
        <f>G4-H4-I4</f>
        <v>0</v>
      </c>
      <c r="K4" s="46"/>
      <c r="L4" s="46">
        <f>G4-K4</f>
        <v>2121139.02</v>
      </c>
    </row>
    <row r="5" spans="1:12" ht="15">
      <c r="A5" s="211"/>
      <c r="B5" s="16" t="s">
        <v>13</v>
      </c>
      <c r="C5" s="16" t="s">
        <v>140</v>
      </c>
      <c r="D5" s="17">
        <v>111</v>
      </c>
      <c r="E5" s="17">
        <v>266</v>
      </c>
      <c r="F5" s="14"/>
      <c r="G5" s="148">
        <v>0</v>
      </c>
      <c r="H5" s="13"/>
      <c r="I5" s="13">
        <f>G5</f>
        <v>0</v>
      </c>
      <c r="J5" s="13">
        <f>G5-H5-I5</f>
        <v>0</v>
      </c>
      <c r="K5" s="46"/>
      <c r="L5" s="46">
        <f>G5-K5</f>
        <v>0</v>
      </c>
    </row>
    <row r="6" spans="1:12" ht="15.75" thickBot="1">
      <c r="A6" s="211"/>
      <c r="B6" s="212" t="s">
        <v>15</v>
      </c>
      <c r="C6" s="212"/>
      <c r="F6" s="14"/>
      <c r="G6" s="110">
        <f>G4+G5</f>
        <v>2121139.02</v>
      </c>
      <c r="H6" s="110">
        <f>H4+H5</f>
        <v>0</v>
      </c>
      <c r="I6" s="110">
        <f>I4+I5</f>
        <v>2121139.02</v>
      </c>
      <c r="J6" s="110">
        <f>G6-H6-I6</f>
        <v>0</v>
      </c>
      <c r="K6" s="111">
        <f>K4+K5</f>
        <v>0</v>
      </c>
      <c r="L6" s="111">
        <f>G6-K6</f>
        <v>2121139.02</v>
      </c>
    </row>
    <row r="7" spans="1:12" ht="15.75" thickBot="1">
      <c r="A7" s="211"/>
      <c r="B7" s="16" t="s">
        <v>13</v>
      </c>
      <c r="C7" s="16" t="s">
        <v>140</v>
      </c>
      <c r="D7" s="17">
        <v>119</v>
      </c>
      <c r="E7" s="17">
        <v>213</v>
      </c>
      <c r="F7" s="14"/>
      <c r="G7" s="180">
        <v>640583.98</v>
      </c>
      <c r="H7" s="13"/>
      <c r="I7" s="13">
        <f>G7</f>
        <v>640583.98</v>
      </c>
      <c r="J7" s="13">
        <f>G7-H7-I7</f>
        <v>0</v>
      </c>
      <c r="K7" s="111"/>
      <c r="L7" s="111">
        <f>G7-K7</f>
        <v>640583.98</v>
      </c>
    </row>
    <row r="8" spans="1:12" ht="15">
      <c r="A8" s="213" t="s">
        <v>16</v>
      </c>
      <c r="B8" s="213"/>
      <c r="C8" s="213"/>
      <c r="D8" s="213"/>
      <c r="E8" s="22"/>
      <c r="F8" s="14"/>
      <c r="G8" s="13"/>
      <c r="H8" s="13"/>
      <c r="I8" s="13"/>
      <c r="J8" s="13"/>
      <c r="K8" s="46"/>
      <c r="L8" s="46"/>
    </row>
    <row r="9" spans="1:12" ht="15">
      <c r="A9" s="23" t="s">
        <v>17</v>
      </c>
      <c r="B9" s="16" t="s">
        <v>13</v>
      </c>
      <c r="C9" s="16" t="s">
        <v>140</v>
      </c>
      <c r="D9" s="214">
        <v>112</v>
      </c>
      <c r="E9" s="17">
        <v>266</v>
      </c>
      <c r="F9" s="24"/>
      <c r="G9" s="13"/>
      <c r="H9" s="13"/>
      <c r="I9" s="13"/>
      <c r="J9" s="13">
        <f>G9-H9-I9</f>
        <v>0</v>
      </c>
      <c r="K9" s="46"/>
      <c r="L9" s="46">
        <f>G9-J9</f>
        <v>0</v>
      </c>
    </row>
    <row r="10" spans="1:12" ht="15">
      <c r="A10" s="23" t="s">
        <v>18</v>
      </c>
      <c r="B10" s="16" t="s">
        <v>13</v>
      </c>
      <c r="C10" s="16" t="s">
        <v>140</v>
      </c>
      <c r="D10" s="214"/>
      <c r="E10" s="17">
        <v>212</v>
      </c>
      <c r="F10" s="25"/>
      <c r="G10" s="126">
        <v>0</v>
      </c>
      <c r="H10" s="13"/>
      <c r="I10" s="13">
        <f>G10</f>
        <v>0</v>
      </c>
      <c r="J10" s="13">
        <f>G10-H10-I10</f>
        <v>0</v>
      </c>
      <c r="K10" s="46"/>
      <c r="L10" s="46">
        <f>G10-J10</f>
        <v>0</v>
      </c>
    </row>
    <row r="11" spans="1:12" ht="15">
      <c r="A11" s="23" t="s">
        <v>19</v>
      </c>
      <c r="B11" s="16" t="s">
        <v>13</v>
      </c>
      <c r="C11" s="16" t="s">
        <v>140</v>
      </c>
      <c r="D11" s="214"/>
      <c r="E11" s="26">
        <v>222</v>
      </c>
      <c r="F11" s="27"/>
      <c r="G11" s="13">
        <v>0</v>
      </c>
      <c r="H11" s="112"/>
      <c r="I11" s="13">
        <v>0</v>
      </c>
      <c r="J11" s="13">
        <f>G11-H11-I11</f>
        <v>0</v>
      </c>
      <c r="K11" s="46"/>
      <c r="L11" s="46">
        <f>G11-J11</f>
        <v>0</v>
      </c>
    </row>
    <row r="12" spans="1:12" ht="15">
      <c r="A12" s="23" t="s">
        <v>20</v>
      </c>
      <c r="B12" s="16" t="s">
        <v>13</v>
      </c>
      <c r="C12" s="16" t="s">
        <v>140</v>
      </c>
      <c r="D12" s="214"/>
      <c r="E12" s="26">
        <v>226</v>
      </c>
      <c r="F12" s="27"/>
      <c r="G12" s="126"/>
      <c r="H12" s="112"/>
      <c r="I12" s="13"/>
      <c r="J12" s="13">
        <f>G12-H12-I12</f>
        <v>0</v>
      </c>
      <c r="K12" s="46"/>
      <c r="L12" s="46">
        <f>G12-J12</f>
        <v>0</v>
      </c>
    </row>
    <row r="13" spans="1:12" ht="15">
      <c r="A13" s="23" t="s">
        <v>21</v>
      </c>
      <c r="B13" s="16" t="s">
        <v>13</v>
      </c>
      <c r="C13" s="16" t="s">
        <v>140</v>
      </c>
      <c r="D13" s="214"/>
      <c r="E13" s="17">
        <v>226</v>
      </c>
      <c r="F13" s="25"/>
      <c r="G13" s="13"/>
      <c r="H13" s="13"/>
      <c r="I13" s="13"/>
      <c r="J13" s="13">
        <f>G13-H13-I13</f>
        <v>0</v>
      </c>
      <c r="K13" s="46"/>
      <c r="L13" s="46">
        <f>G13-J13</f>
        <v>0</v>
      </c>
    </row>
    <row r="14" spans="1:12" ht="15">
      <c r="A14" s="215" t="s">
        <v>22</v>
      </c>
      <c r="B14" s="215"/>
      <c r="C14" s="215"/>
      <c r="D14" s="29"/>
      <c r="E14" s="209">
        <f>G9+G10+G11+G12+G13</f>
        <v>0</v>
      </c>
      <c r="F14" s="209"/>
      <c r="G14" s="209"/>
      <c r="H14" s="45">
        <f>H9+H10+H11+H12+H13</f>
        <v>0</v>
      </c>
      <c r="I14" s="110">
        <f>I9+I10+I11+I12+I13</f>
        <v>0</v>
      </c>
      <c r="J14" s="110">
        <f>E14-I14-H14</f>
        <v>0</v>
      </c>
      <c r="K14" s="111">
        <f>K9+K10+K11+K12+K13</f>
        <v>0</v>
      </c>
      <c r="L14" s="111">
        <f>E14-K14</f>
        <v>0</v>
      </c>
    </row>
    <row r="15" spans="1:12" ht="15" customHeight="1">
      <c r="A15" s="219" t="s">
        <v>23</v>
      </c>
      <c r="B15" s="219"/>
      <c r="C15" s="219"/>
      <c r="D15" s="219"/>
      <c r="E15" s="219"/>
      <c r="F15" s="30"/>
      <c r="G15" s="45"/>
      <c r="H15" s="111"/>
      <c r="I15" s="13"/>
      <c r="J15" s="13"/>
      <c r="K15" s="46"/>
      <c r="L15" s="46"/>
    </row>
    <row r="16" spans="1:12" ht="27.75" customHeight="1">
      <c r="A16" s="31" t="s">
        <v>24</v>
      </c>
      <c r="B16" s="32" t="s">
        <v>13</v>
      </c>
      <c r="C16" s="32" t="s">
        <v>140</v>
      </c>
      <c r="D16" s="220">
        <v>113</v>
      </c>
      <c r="E16" s="33">
        <v>226</v>
      </c>
      <c r="F16" s="14"/>
      <c r="G16" s="13"/>
      <c r="H16" s="13"/>
      <c r="I16" s="13"/>
      <c r="J16" s="13">
        <f>G16-H16-I16</f>
        <v>0</v>
      </c>
      <c r="K16" s="46"/>
      <c r="L16" s="46">
        <f>G16-K16</f>
        <v>0</v>
      </c>
    </row>
    <row r="17" spans="1:12" ht="16.5" customHeight="1">
      <c r="A17" s="221" t="s">
        <v>25</v>
      </c>
      <c r="B17" s="221"/>
      <c r="C17" s="221"/>
      <c r="D17" s="220"/>
      <c r="E17" s="209">
        <f>G16</f>
        <v>0</v>
      </c>
      <c r="F17" s="209"/>
      <c r="G17" s="209"/>
      <c r="H17" s="115">
        <f>H16</f>
        <v>0</v>
      </c>
      <c r="I17" s="13">
        <f>I16</f>
        <v>0</v>
      </c>
      <c r="J17" s="110">
        <f>E17-I17-H17</f>
        <v>0</v>
      </c>
      <c r="K17" s="111">
        <f>K16</f>
        <v>0</v>
      </c>
      <c r="L17" s="111">
        <f>E17-K17</f>
        <v>0</v>
      </c>
    </row>
    <row r="18" spans="1:12" ht="15">
      <c r="A18" s="213" t="s">
        <v>26</v>
      </c>
      <c r="B18" s="213"/>
      <c r="C18" s="213"/>
      <c r="D18" s="213"/>
      <c r="E18" s="213"/>
      <c r="F18" s="30"/>
      <c r="G18" s="13"/>
      <c r="H18" s="13"/>
      <c r="I18" s="13"/>
      <c r="J18" s="13"/>
      <c r="K18" s="46"/>
      <c r="L18" s="46"/>
    </row>
    <row r="19" spans="1:12" ht="15">
      <c r="A19" s="23" t="s">
        <v>27</v>
      </c>
      <c r="B19" s="16" t="s">
        <v>13</v>
      </c>
      <c r="C19" s="16" t="s">
        <v>140</v>
      </c>
      <c r="D19" s="220">
        <v>244</v>
      </c>
      <c r="E19" s="17">
        <v>221</v>
      </c>
      <c r="F19" s="14"/>
      <c r="G19" s="13">
        <v>0</v>
      </c>
      <c r="H19" s="13"/>
      <c r="I19" s="13"/>
      <c r="J19" s="13">
        <f>G19-H19-I19</f>
        <v>0</v>
      </c>
      <c r="K19" s="46"/>
      <c r="L19" s="46">
        <f>G19-K19</f>
        <v>0</v>
      </c>
    </row>
    <row r="20" spans="1:12" ht="15">
      <c r="A20" s="215" t="s">
        <v>28</v>
      </c>
      <c r="B20" s="215"/>
      <c r="C20" s="215"/>
      <c r="D20" s="220"/>
      <c r="E20" s="209">
        <f>G19</f>
        <v>0</v>
      </c>
      <c r="F20" s="209"/>
      <c r="G20" s="209"/>
      <c r="H20" s="115">
        <f>H19</f>
        <v>0</v>
      </c>
      <c r="I20" s="13">
        <f>I19</f>
        <v>0</v>
      </c>
      <c r="J20" s="110">
        <f>E20-I20-H20</f>
        <v>0</v>
      </c>
      <c r="K20" s="111">
        <f>K19</f>
        <v>0</v>
      </c>
      <c r="L20" s="111">
        <f>E20-K20</f>
        <v>0</v>
      </c>
    </row>
    <row r="21" spans="1:12" ht="15">
      <c r="A21" s="213" t="s">
        <v>29</v>
      </c>
      <c r="B21" s="213"/>
      <c r="C21" s="213"/>
      <c r="D21" s="213"/>
      <c r="E21" s="213"/>
      <c r="F21" s="30"/>
      <c r="G21" s="13"/>
      <c r="H21" s="13"/>
      <c r="I21" s="13"/>
      <c r="J21" s="13"/>
      <c r="K21" s="46"/>
      <c r="L21" s="46"/>
    </row>
    <row r="22" spans="1:12" ht="15">
      <c r="A22" s="23" t="s">
        <v>30</v>
      </c>
      <c r="B22" s="16" t="s">
        <v>13</v>
      </c>
      <c r="C22" s="16" t="s">
        <v>140</v>
      </c>
      <c r="D22" s="220">
        <v>244</v>
      </c>
      <c r="E22" s="17">
        <v>222</v>
      </c>
      <c r="F22" s="14"/>
      <c r="G22" s="13">
        <v>0</v>
      </c>
      <c r="H22" s="13"/>
      <c r="I22" s="13"/>
      <c r="J22" s="13">
        <f>G22-H22-I22</f>
        <v>0</v>
      </c>
      <c r="K22" s="46"/>
      <c r="L22" s="46">
        <f>G22-K22</f>
        <v>0</v>
      </c>
    </row>
    <row r="23" spans="1:12" ht="15">
      <c r="A23" s="23"/>
      <c r="B23" s="16" t="s">
        <v>13</v>
      </c>
      <c r="C23" s="16" t="s">
        <v>140</v>
      </c>
      <c r="D23" s="220"/>
      <c r="E23" s="17"/>
      <c r="F23" s="14"/>
      <c r="G23" s="13"/>
      <c r="H23" s="13"/>
      <c r="I23" s="13"/>
      <c r="J23" s="13"/>
      <c r="K23" s="46"/>
      <c r="L23" s="46"/>
    </row>
    <row r="24" spans="1:12" ht="15">
      <c r="A24" s="215" t="s">
        <v>31</v>
      </c>
      <c r="B24" s="215"/>
      <c r="C24" s="215"/>
      <c r="D24" s="220"/>
      <c r="E24" s="209">
        <f>G22+G23</f>
        <v>0</v>
      </c>
      <c r="F24" s="209">
        <f>H22+H23</f>
        <v>0</v>
      </c>
      <c r="G24" s="209">
        <f>I22+I23</f>
        <v>0</v>
      </c>
      <c r="H24" s="116">
        <f>J22+J23</f>
        <v>0</v>
      </c>
      <c r="I24" s="116">
        <f>K22+K23</f>
        <v>0</v>
      </c>
      <c r="J24" s="110">
        <f>E24-I24-H24</f>
        <v>0</v>
      </c>
      <c r="K24" s="111">
        <f>K22+K23</f>
        <v>0</v>
      </c>
      <c r="L24" s="111">
        <f>E24-K24</f>
        <v>0</v>
      </c>
    </row>
    <row r="25" spans="1:12" ht="15">
      <c r="A25" s="213" t="s">
        <v>32</v>
      </c>
      <c r="B25" s="213"/>
      <c r="C25" s="213"/>
      <c r="D25" s="213"/>
      <c r="E25" s="213"/>
      <c r="F25" s="30"/>
      <c r="G25" s="45"/>
      <c r="H25" s="45"/>
      <c r="I25" s="13"/>
      <c r="J25" s="13"/>
      <c r="K25" s="46"/>
      <c r="L25" s="46"/>
    </row>
    <row r="26" spans="1:12" ht="15" customHeight="1">
      <c r="A26" s="35" t="s">
        <v>33</v>
      </c>
      <c r="B26" s="32" t="s">
        <v>13</v>
      </c>
      <c r="C26" s="32" t="s">
        <v>140</v>
      </c>
      <c r="D26" s="220">
        <v>244</v>
      </c>
      <c r="E26" s="220">
        <v>223</v>
      </c>
      <c r="F26" s="36"/>
      <c r="G26" s="13"/>
      <c r="H26" s="13"/>
      <c r="I26" s="13"/>
      <c r="J26" s="13">
        <f>G26-H26-I26</f>
        <v>0</v>
      </c>
      <c r="K26" s="46"/>
      <c r="L26" s="46">
        <f>G26-K26</f>
        <v>0</v>
      </c>
    </row>
    <row r="27" spans="1:12" ht="15">
      <c r="A27" s="23" t="s">
        <v>34</v>
      </c>
      <c r="B27" s="16" t="s">
        <v>13</v>
      </c>
      <c r="C27" s="32" t="s">
        <v>140</v>
      </c>
      <c r="D27" s="220"/>
      <c r="E27" s="220"/>
      <c r="F27" s="14"/>
      <c r="G27" s="13"/>
      <c r="H27" s="13"/>
      <c r="I27" s="13"/>
      <c r="J27" s="13">
        <f>G27+F27-H27-I27</f>
        <v>0</v>
      </c>
      <c r="K27" s="46"/>
      <c r="L27" s="46">
        <f>G27+F27-K27</f>
        <v>0</v>
      </c>
    </row>
    <row r="28" spans="1:12" ht="15" customHeight="1">
      <c r="A28" s="23" t="s">
        <v>35</v>
      </c>
      <c r="B28" s="16" t="s">
        <v>13</v>
      </c>
      <c r="C28" s="32" t="s">
        <v>140</v>
      </c>
      <c r="D28" s="220"/>
      <c r="E28" s="220"/>
      <c r="F28" s="14"/>
      <c r="G28" s="13"/>
      <c r="H28" s="13"/>
      <c r="I28" s="13"/>
      <c r="J28" s="13">
        <f aca="true" t="shared" si="0" ref="J28:J33">G28-H28-I28</f>
        <v>0</v>
      </c>
      <c r="K28" s="46"/>
      <c r="L28" s="46">
        <f aca="true" t="shared" si="1" ref="L28:L33">G28-K28</f>
        <v>0</v>
      </c>
    </row>
    <row r="29" spans="1:12" ht="15">
      <c r="A29" s="23" t="s">
        <v>36</v>
      </c>
      <c r="B29" s="16" t="s">
        <v>13</v>
      </c>
      <c r="C29" s="32" t="s">
        <v>140</v>
      </c>
      <c r="D29" s="220"/>
      <c r="E29" s="220"/>
      <c r="F29" s="14"/>
      <c r="G29" s="13"/>
      <c r="H29" s="13"/>
      <c r="I29" s="13"/>
      <c r="J29" s="13">
        <f t="shared" si="0"/>
        <v>0</v>
      </c>
      <c r="K29" s="46"/>
      <c r="L29" s="46">
        <f t="shared" si="1"/>
        <v>0</v>
      </c>
    </row>
    <row r="30" spans="1:12" ht="15" customHeight="1">
      <c r="A30" s="23" t="s">
        <v>37</v>
      </c>
      <c r="B30" s="16" t="s">
        <v>13</v>
      </c>
      <c r="C30" s="32" t="s">
        <v>140</v>
      </c>
      <c r="D30" s="220"/>
      <c r="E30" s="220"/>
      <c r="F30" s="14"/>
      <c r="G30" s="13"/>
      <c r="H30" s="13"/>
      <c r="I30" s="13"/>
      <c r="J30" s="13">
        <f t="shared" si="0"/>
        <v>0</v>
      </c>
      <c r="K30" s="46"/>
      <c r="L30" s="46">
        <f t="shared" si="1"/>
        <v>0</v>
      </c>
    </row>
    <row r="31" spans="1:12" ht="15" customHeight="1">
      <c r="A31" s="23" t="s">
        <v>38</v>
      </c>
      <c r="B31" s="16" t="s">
        <v>13</v>
      </c>
      <c r="C31" s="32" t="s">
        <v>140</v>
      </c>
      <c r="D31" s="220"/>
      <c r="E31" s="220"/>
      <c r="F31" s="14"/>
      <c r="G31" s="13"/>
      <c r="H31" s="13"/>
      <c r="I31" s="13"/>
      <c r="J31" s="13">
        <f t="shared" si="0"/>
        <v>0</v>
      </c>
      <c r="K31" s="46"/>
      <c r="L31" s="46">
        <f t="shared" si="1"/>
        <v>0</v>
      </c>
    </row>
    <row r="32" spans="1:12" ht="15" customHeight="1">
      <c r="A32" s="23" t="s">
        <v>39</v>
      </c>
      <c r="B32" s="16" t="s">
        <v>13</v>
      </c>
      <c r="C32" s="32" t="s">
        <v>140</v>
      </c>
      <c r="D32" s="220"/>
      <c r="E32" s="220"/>
      <c r="F32" s="14"/>
      <c r="G32" s="13"/>
      <c r="H32" s="112"/>
      <c r="I32" s="13"/>
      <c r="J32" s="13">
        <f t="shared" si="0"/>
        <v>0</v>
      </c>
      <c r="K32" s="46"/>
      <c r="L32" s="46">
        <f t="shared" si="1"/>
        <v>0</v>
      </c>
    </row>
    <row r="33" spans="1:12" ht="15" customHeight="1">
      <c r="A33" s="23" t="s">
        <v>40</v>
      </c>
      <c r="B33" s="16" t="s">
        <v>13</v>
      </c>
      <c r="C33" s="32" t="s">
        <v>140</v>
      </c>
      <c r="D33" s="220"/>
      <c r="E33" s="220"/>
      <c r="F33" s="14"/>
      <c r="G33" s="13"/>
      <c r="H33" s="112"/>
      <c r="I33" s="13"/>
      <c r="J33" s="13">
        <f t="shared" si="0"/>
        <v>0</v>
      </c>
      <c r="K33" s="46"/>
      <c r="L33" s="46">
        <f t="shared" si="1"/>
        <v>0</v>
      </c>
    </row>
    <row r="34" spans="1:12" ht="15" customHeight="1">
      <c r="A34" s="215" t="s">
        <v>41</v>
      </c>
      <c r="B34" s="215"/>
      <c r="C34" s="215"/>
      <c r="D34" s="220"/>
      <c r="E34" s="209">
        <f>G26+G27+G28+G29+G30+G31+G32+G33</f>
        <v>0</v>
      </c>
      <c r="F34" s="209"/>
      <c r="G34" s="209"/>
      <c r="H34" s="45">
        <f>H26+H27+H28+H29+H30+H31+H32+H33</f>
        <v>0</v>
      </c>
      <c r="I34" s="110">
        <f>I26+I27+I28+I29+I30+I31+I32+I33</f>
        <v>0</v>
      </c>
      <c r="J34" s="110">
        <f>E34-H34-I34</f>
        <v>0</v>
      </c>
      <c r="K34" s="111">
        <f>K26+K27+K28+K29+K30+K31+K32+K33</f>
        <v>0</v>
      </c>
      <c r="L34" s="111">
        <f>E34-K34</f>
        <v>0</v>
      </c>
    </row>
    <row r="35" spans="1:12" ht="15" customHeight="1">
      <c r="A35" s="213" t="s">
        <v>42</v>
      </c>
      <c r="B35" s="213"/>
      <c r="C35" s="213"/>
      <c r="D35" s="213"/>
      <c r="E35" s="213"/>
      <c r="F35" s="30"/>
      <c r="G35" s="45"/>
      <c r="H35" s="45"/>
      <c r="I35" s="13"/>
      <c r="J35" s="13"/>
      <c r="K35" s="46"/>
      <c r="L35" s="46"/>
    </row>
    <row r="36" spans="1:12" ht="15" customHeight="1">
      <c r="A36" s="35" t="s">
        <v>43</v>
      </c>
      <c r="B36" s="32" t="s">
        <v>13</v>
      </c>
      <c r="C36" s="32" t="s">
        <v>140</v>
      </c>
      <c r="D36" s="220">
        <v>244</v>
      </c>
      <c r="E36" s="17">
        <v>224</v>
      </c>
      <c r="F36" s="14"/>
      <c r="G36" s="13"/>
      <c r="H36" s="13"/>
      <c r="I36" s="13"/>
      <c r="J36" s="13">
        <f>G36-H36-I36</f>
        <v>0</v>
      </c>
      <c r="K36" s="46"/>
      <c r="L36" s="46"/>
    </row>
    <row r="37" spans="1:12" ht="15" customHeight="1">
      <c r="A37" s="223" t="s">
        <v>44</v>
      </c>
      <c r="B37" s="223"/>
      <c r="C37" s="223"/>
      <c r="D37" s="220"/>
      <c r="E37" s="224">
        <f>G36</f>
        <v>0</v>
      </c>
      <c r="F37" s="224"/>
      <c r="G37" s="224"/>
      <c r="H37" s="115">
        <f>H36</f>
        <v>0</v>
      </c>
      <c r="I37" s="13">
        <f>I36</f>
        <v>0</v>
      </c>
      <c r="J37" s="110">
        <f>E37-I37-H37</f>
        <v>0</v>
      </c>
      <c r="K37" s="111">
        <f>K36</f>
        <v>0</v>
      </c>
      <c r="L37" s="111">
        <f>E37-K37</f>
        <v>0</v>
      </c>
    </row>
    <row r="38" spans="1:12" ht="15" customHeight="1">
      <c r="A38" s="213" t="s">
        <v>45</v>
      </c>
      <c r="B38" s="213"/>
      <c r="C38" s="213"/>
      <c r="D38" s="213"/>
      <c r="E38" s="213"/>
      <c r="F38" s="30"/>
      <c r="G38" s="45"/>
      <c r="H38" s="45"/>
      <c r="I38" s="13"/>
      <c r="J38" s="13"/>
      <c r="K38" s="46"/>
      <c r="L38" s="46"/>
    </row>
    <row r="39" spans="1:12" ht="15">
      <c r="A39" s="35" t="s">
        <v>46</v>
      </c>
      <c r="B39" s="32" t="s">
        <v>13</v>
      </c>
      <c r="C39" s="32" t="s">
        <v>140</v>
      </c>
      <c r="D39" s="220">
        <v>244</v>
      </c>
      <c r="E39" s="220">
        <v>225</v>
      </c>
      <c r="F39" s="14"/>
      <c r="G39" s="13"/>
      <c r="H39" s="13"/>
      <c r="I39" s="13"/>
      <c r="J39" s="110">
        <f aca="true" t="shared" si="2" ref="J39:J57">G39-H39-I39</f>
        <v>0</v>
      </c>
      <c r="K39" s="46"/>
      <c r="L39" s="46">
        <f aca="true" t="shared" si="3" ref="L39:L57">G39-K39</f>
        <v>0</v>
      </c>
    </row>
    <row r="40" spans="1:12" ht="15" customHeight="1">
      <c r="A40" s="23" t="s">
        <v>47</v>
      </c>
      <c r="B40" s="16" t="s">
        <v>13</v>
      </c>
      <c r="C40" s="32" t="s">
        <v>140</v>
      </c>
      <c r="D40" s="220"/>
      <c r="E40" s="220"/>
      <c r="F40" s="14"/>
      <c r="G40" s="13"/>
      <c r="H40" s="13"/>
      <c r="I40" s="13"/>
      <c r="J40" s="110">
        <f t="shared" si="2"/>
        <v>0</v>
      </c>
      <c r="K40" s="46"/>
      <c r="L40" s="46">
        <f t="shared" si="3"/>
        <v>0</v>
      </c>
    </row>
    <row r="41" spans="1:12" ht="30.75" customHeight="1">
      <c r="A41" s="38" t="s">
        <v>48</v>
      </c>
      <c r="B41" s="32" t="s">
        <v>13</v>
      </c>
      <c r="C41" s="32" t="s">
        <v>140</v>
      </c>
      <c r="D41" s="220"/>
      <c r="E41" s="220"/>
      <c r="F41" s="14"/>
      <c r="G41" s="13"/>
      <c r="H41" s="13"/>
      <c r="I41" s="13"/>
      <c r="J41" s="110">
        <f t="shared" si="2"/>
        <v>0</v>
      </c>
      <c r="K41" s="46"/>
      <c r="L41" s="46">
        <f t="shared" si="3"/>
        <v>0</v>
      </c>
    </row>
    <row r="42" spans="1:12" ht="15" customHeight="1">
      <c r="A42" s="23" t="s">
        <v>136</v>
      </c>
      <c r="B42" s="16" t="s">
        <v>13</v>
      </c>
      <c r="C42" s="32" t="s">
        <v>140</v>
      </c>
      <c r="D42" s="220"/>
      <c r="E42" s="220"/>
      <c r="F42" s="14"/>
      <c r="G42" s="13"/>
      <c r="H42" s="13"/>
      <c r="I42" s="13"/>
      <c r="J42" s="13">
        <f t="shared" si="2"/>
        <v>0</v>
      </c>
      <c r="K42" s="46"/>
      <c r="L42" s="46">
        <f t="shared" si="3"/>
        <v>0</v>
      </c>
    </row>
    <row r="43" spans="1:12" ht="15" customHeight="1">
      <c r="A43" s="38" t="s">
        <v>49</v>
      </c>
      <c r="B43" s="32" t="s">
        <v>13</v>
      </c>
      <c r="C43" s="32" t="s">
        <v>140</v>
      </c>
      <c r="D43" s="220"/>
      <c r="E43" s="220"/>
      <c r="F43" s="14"/>
      <c r="G43" s="13"/>
      <c r="H43" s="13"/>
      <c r="I43" s="13"/>
      <c r="J43" s="13">
        <f t="shared" si="2"/>
        <v>0</v>
      </c>
      <c r="K43" s="46"/>
      <c r="L43" s="46">
        <f t="shared" si="3"/>
        <v>0</v>
      </c>
    </row>
    <row r="44" spans="1:12" ht="15" customHeight="1">
      <c r="A44" s="23" t="s">
        <v>50</v>
      </c>
      <c r="B44" s="16" t="s">
        <v>13</v>
      </c>
      <c r="C44" s="32" t="s">
        <v>140</v>
      </c>
      <c r="D44" s="220"/>
      <c r="E44" s="220"/>
      <c r="F44" s="14"/>
      <c r="G44" s="13"/>
      <c r="H44" s="13"/>
      <c r="I44" s="13"/>
      <c r="J44" s="13">
        <f t="shared" si="2"/>
        <v>0</v>
      </c>
      <c r="K44" s="46"/>
      <c r="L44" s="46">
        <f t="shared" si="3"/>
        <v>0</v>
      </c>
    </row>
    <row r="45" spans="1:12" ht="15.75" customHeight="1">
      <c r="A45" s="38" t="s">
        <v>51</v>
      </c>
      <c r="B45" s="32" t="s">
        <v>13</v>
      </c>
      <c r="C45" s="32" t="s">
        <v>140</v>
      </c>
      <c r="D45" s="220"/>
      <c r="E45" s="220"/>
      <c r="F45" s="14"/>
      <c r="G45" s="13"/>
      <c r="H45" s="13"/>
      <c r="I45" s="13"/>
      <c r="J45" s="13">
        <f t="shared" si="2"/>
        <v>0</v>
      </c>
      <c r="K45" s="46"/>
      <c r="L45" s="46">
        <f t="shared" si="3"/>
        <v>0</v>
      </c>
    </row>
    <row r="46" spans="1:12" ht="15">
      <c r="A46" s="35" t="s">
        <v>52</v>
      </c>
      <c r="B46" s="16" t="s">
        <v>13</v>
      </c>
      <c r="C46" s="32" t="s">
        <v>140</v>
      </c>
      <c r="D46" s="220"/>
      <c r="E46" s="220"/>
      <c r="F46" s="14"/>
      <c r="G46" s="13"/>
      <c r="H46" s="13"/>
      <c r="I46" s="13"/>
      <c r="J46" s="13">
        <f t="shared" si="2"/>
        <v>0</v>
      </c>
      <c r="K46" s="46"/>
      <c r="L46" s="46">
        <f t="shared" si="3"/>
        <v>0</v>
      </c>
    </row>
    <row r="47" spans="1:12" ht="15" customHeight="1">
      <c r="A47" s="23" t="s">
        <v>53</v>
      </c>
      <c r="B47" s="32" t="s">
        <v>13</v>
      </c>
      <c r="C47" s="32" t="s">
        <v>140</v>
      </c>
      <c r="D47" s="220"/>
      <c r="E47" s="220"/>
      <c r="F47" s="14"/>
      <c r="G47" s="13"/>
      <c r="H47" s="13"/>
      <c r="I47" s="13"/>
      <c r="J47" s="13">
        <f t="shared" si="2"/>
        <v>0</v>
      </c>
      <c r="K47" s="46"/>
      <c r="L47" s="46">
        <f t="shared" si="3"/>
        <v>0</v>
      </c>
    </row>
    <row r="48" spans="1:12" ht="15" customHeight="1">
      <c r="A48" s="23" t="s">
        <v>54</v>
      </c>
      <c r="B48" s="16" t="s">
        <v>13</v>
      </c>
      <c r="C48" s="32" t="s">
        <v>140</v>
      </c>
      <c r="D48" s="220"/>
      <c r="E48" s="220"/>
      <c r="F48" s="14"/>
      <c r="G48" s="13"/>
      <c r="H48" s="13"/>
      <c r="I48" s="13"/>
      <c r="J48" s="13">
        <f t="shared" si="2"/>
        <v>0</v>
      </c>
      <c r="K48" s="46"/>
      <c r="L48" s="46">
        <f t="shared" si="3"/>
        <v>0</v>
      </c>
    </row>
    <row r="49" spans="1:12" ht="15" customHeight="1">
      <c r="A49" s="23" t="s">
        <v>55</v>
      </c>
      <c r="B49" s="32" t="s">
        <v>13</v>
      </c>
      <c r="C49" s="32" t="s">
        <v>140</v>
      </c>
      <c r="D49" s="220"/>
      <c r="E49" s="220"/>
      <c r="F49" s="14"/>
      <c r="G49" s="13"/>
      <c r="H49" s="13"/>
      <c r="I49" s="13"/>
      <c r="J49" s="13">
        <f t="shared" si="2"/>
        <v>0</v>
      </c>
      <c r="K49" s="46"/>
      <c r="L49" s="46">
        <f t="shared" si="3"/>
        <v>0</v>
      </c>
    </row>
    <row r="50" spans="1:12" ht="15" customHeight="1">
      <c r="A50" s="23" t="s">
        <v>56</v>
      </c>
      <c r="B50" s="16" t="s">
        <v>13</v>
      </c>
      <c r="C50" s="32" t="s">
        <v>140</v>
      </c>
      <c r="D50" s="220"/>
      <c r="E50" s="220"/>
      <c r="F50" s="14"/>
      <c r="G50" s="13"/>
      <c r="H50" s="13"/>
      <c r="I50" s="13"/>
      <c r="J50" s="13">
        <f t="shared" si="2"/>
        <v>0</v>
      </c>
      <c r="K50" s="46"/>
      <c r="L50" s="46">
        <f t="shared" si="3"/>
        <v>0</v>
      </c>
    </row>
    <row r="51" spans="1:12" ht="17.25" customHeight="1">
      <c r="A51" s="38" t="s">
        <v>57</v>
      </c>
      <c r="B51" s="32" t="s">
        <v>13</v>
      </c>
      <c r="C51" s="32" t="s">
        <v>140</v>
      </c>
      <c r="D51" s="220"/>
      <c r="E51" s="220"/>
      <c r="F51" s="14"/>
      <c r="G51" s="13"/>
      <c r="H51" s="13"/>
      <c r="I51" s="13"/>
      <c r="J51" s="13">
        <f t="shared" si="2"/>
        <v>0</v>
      </c>
      <c r="K51" s="46"/>
      <c r="L51" s="46">
        <f t="shared" si="3"/>
        <v>0</v>
      </c>
    </row>
    <row r="52" spans="1:12" ht="15" customHeight="1">
      <c r="A52" s="23"/>
      <c r="B52" s="16" t="s">
        <v>13</v>
      </c>
      <c r="C52" s="32" t="s">
        <v>140</v>
      </c>
      <c r="D52" s="220"/>
      <c r="E52" s="220"/>
      <c r="F52" s="14"/>
      <c r="G52" s="13"/>
      <c r="H52" s="13"/>
      <c r="I52" s="13"/>
      <c r="J52" s="13">
        <f t="shared" si="2"/>
        <v>0</v>
      </c>
      <c r="K52" s="46"/>
      <c r="L52" s="46">
        <f t="shared" si="3"/>
        <v>0</v>
      </c>
    </row>
    <row r="53" spans="1:12" ht="15.75" customHeight="1">
      <c r="A53" s="38" t="s">
        <v>60</v>
      </c>
      <c r="B53" s="32" t="s">
        <v>13</v>
      </c>
      <c r="C53" s="32" t="s">
        <v>140</v>
      </c>
      <c r="D53" s="220"/>
      <c r="E53" s="220"/>
      <c r="F53" s="14"/>
      <c r="G53" s="13"/>
      <c r="H53" s="13"/>
      <c r="I53" s="13"/>
      <c r="J53" s="13">
        <f t="shared" si="2"/>
        <v>0</v>
      </c>
      <c r="K53" s="46"/>
      <c r="L53" s="46">
        <f t="shared" si="3"/>
        <v>0</v>
      </c>
    </row>
    <row r="54" spans="1:12" ht="15" customHeight="1">
      <c r="A54" s="23"/>
      <c r="B54" s="16" t="s">
        <v>13</v>
      </c>
      <c r="C54" s="32" t="s">
        <v>140</v>
      </c>
      <c r="D54" s="220"/>
      <c r="E54" s="220"/>
      <c r="F54" s="14"/>
      <c r="G54" s="13"/>
      <c r="H54" s="13"/>
      <c r="I54" s="13"/>
      <c r="J54" s="13">
        <f t="shared" si="2"/>
        <v>0</v>
      </c>
      <c r="K54" s="46"/>
      <c r="L54" s="46">
        <f t="shared" si="3"/>
        <v>0</v>
      </c>
    </row>
    <row r="55" spans="1:12" ht="17.25" customHeight="1">
      <c r="A55" s="38"/>
      <c r="B55" s="32" t="s">
        <v>13</v>
      </c>
      <c r="C55" s="32" t="s">
        <v>140</v>
      </c>
      <c r="D55" s="220"/>
      <c r="E55" s="220"/>
      <c r="F55" s="14"/>
      <c r="G55" s="13"/>
      <c r="H55" s="13"/>
      <c r="I55" s="13"/>
      <c r="J55" s="13">
        <f t="shared" si="2"/>
        <v>0</v>
      </c>
      <c r="K55" s="46"/>
      <c r="L55" s="46">
        <f t="shared" si="3"/>
        <v>0</v>
      </c>
    </row>
    <row r="56" spans="1:12" ht="15" customHeight="1">
      <c r="A56" s="23"/>
      <c r="B56" s="16" t="s">
        <v>13</v>
      </c>
      <c r="C56" s="32" t="s">
        <v>140</v>
      </c>
      <c r="D56" s="220"/>
      <c r="E56" s="220"/>
      <c r="F56" s="14"/>
      <c r="G56" s="13"/>
      <c r="H56" s="13"/>
      <c r="I56" s="13"/>
      <c r="J56" s="13">
        <f t="shared" si="2"/>
        <v>0</v>
      </c>
      <c r="K56" s="46"/>
      <c r="L56" s="46">
        <f t="shared" si="3"/>
        <v>0</v>
      </c>
    </row>
    <row r="57" spans="1:12" ht="15.75" customHeight="1">
      <c r="A57" s="38"/>
      <c r="B57" s="32" t="s">
        <v>13</v>
      </c>
      <c r="C57" s="32" t="s">
        <v>140</v>
      </c>
      <c r="D57" s="220"/>
      <c r="E57" s="220"/>
      <c r="F57" s="14"/>
      <c r="G57" s="13"/>
      <c r="H57" s="13"/>
      <c r="I57" s="13"/>
      <c r="J57" s="13">
        <f t="shared" si="2"/>
        <v>0</v>
      </c>
      <c r="K57" s="46"/>
      <c r="L57" s="46">
        <f t="shared" si="3"/>
        <v>0</v>
      </c>
    </row>
    <row r="58" spans="1:12" ht="15.75" customHeight="1">
      <c r="A58" s="221" t="s">
        <v>61</v>
      </c>
      <c r="B58" s="221"/>
      <c r="C58" s="221"/>
      <c r="D58" s="220"/>
      <c r="E58" s="209">
        <f>G39+G40+G41+G42+G43+G44+G45+G46+G47+G48+G49+G50+G51+G52+G53+G54+G55+G57</f>
        <v>0</v>
      </c>
      <c r="F58" s="209"/>
      <c r="G58" s="209"/>
      <c r="H58" s="45">
        <f>H39+H40+H41+H42+H43+H45+H46+H47+H48+H49+H50+H51+H52+H53+H54+H55+H57</f>
        <v>0</v>
      </c>
      <c r="I58" s="110">
        <f>I39+I40+I41+I42+I43+I45+I46+I47+I48+I49+I50+I51+I52+I53+I54+I55+I57</f>
        <v>0</v>
      </c>
      <c r="J58" s="110">
        <f>E58-I58-H58</f>
        <v>0</v>
      </c>
      <c r="K58" s="111">
        <f>K39+K40+K41+K42+K43+K45+K46+K47+K48+K49+K50+K51+K52+K53+K54+K55+K57</f>
        <v>0</v>
      </c>
      <c r="L58" s="111">
        <f>E58-K58</f>
        <v>0</v>
      </c>
    </row>
    <row r="59" spans="1:12" ht="15.75" customHeight="1">
      <c r="A59" s="213" t="s">
        <v>23</v>
      </c>
      <c r="B59" s="213"/>
      <c r="C59" s="213"/>
      <c r="D59" s="213"/>
      <c r="E59" s="213"/>
      <c r="F59" s="30"/>
      <c r="G59" s="45"/>
      <c r="H59" s="45"/>
      <c r="I59" s="13"/>
      <c r="J59" s="13"/>
      <c r="K59" s="46"/>
      <c r="L59" s="46"/>
    </row>
    <row r="60" spans="1:12" ht="15" customHeight="1">
      <c r="A60" s="35" t="s">
        <v>62</v>
      </c>
      <c r="B60" s="32" t="s">
        <v>13</v>
      </c>
      <c r="C60" s="32" t="s">
        <v>140</v>
      </c>
      <c r="D60" s="220">
        <v>244</v>
      </c>
      <c r="E60" s="220">
        <v>226</v>
      </c>
      <c r="F60" s="36"/>
      <c r="G60" s="13"/>
      <c r="H60" s="13"/>
      <c r="I60" s="13"/>
      <c r="J60" s="13">
        <f aca="true" t="shared" si="4" ref="J60:J73">G60-H60-I60</f>
        <v>0</v>
      </c>
      <c r="K60" s="46"/>
      <c r="L60" s="46">
        <f aca="true" t="shared" si="5" ref="L60:L73">G60-K60</f>
        <v>0</v>
      </c>
    </row>
    <row r="61" spans="1:12" ht="15">
      <c r="A61" s="23" t="s">
        <v>63</v>
      </c>
      <c r="B61" s="16" t="s">
        <v>13</v>
      </c>
      <c r="C61" s="16" t="s">
        <v>140</v>
      </c>
      <c r="D61" s="220"/>
      <c r="E61" s="220"/>
      <c r="F61" s="14"/>
      <c r="G61" s="13"/>
      <c r="H61" s="13"/>
      <c r="I61" s="13"/>
      <c r="J61" s="13">
        <f t="shared" si="4"/>
        <v>0</v>
      </c>
      <c r="K61" s="46"/>
      <c r="L61" s="46">
        <f t="shared" si="5"/>
        <v>0</v>
      </c>
    </row>
    <row r="62" spans="1:12" ht="15" customHeight="1">
      <c r="A62" s="23" t="s">
        <v>64</v>
      </c>
      <c r="B62" s="16" t="s">
        <v>13</v>
      </c>
      <c r="C62" s="32" t="s">
        <v>140</v>
      </c>
      <c r="D62" s="220"/>
      <c r="E62" s="220"/>
      <c r="F62" s="14"/>
      <c r="G62" s="13"/>
      <c r="H62" s="13"/>
      <c r="I62" s="13"/>
      <c r="J62" s="13">
        <f t="shared" si="4"/>
        <v>0</v>
      </c>
      <c r="K62" s="46"/>
      <c r="L62" s="46">
        <f t="shared" si="5"/>
        <v>0</v>
      </c>
    </row>
    <row r="63" spans="1:12" ht="15">
      <c r="A63" s="23" t="s">
        <v>65</v>
      </c>
      <c r="B63" s="16" t="s">
        <v>13</v>
      </c>
      <c r="C63" s="16" t="s">
        <v>140</v>
      </c>
      <c r="D63" s="220"/>
      <c r="E63" s="220"/>
      <c r="F63" s="14"/>
      <c r="G63" s="126">
        <v>30280</v>
      </c>
      <c r="H63" s="13"/>
      <c r="I63" s="13">
        <v>0</v>
      </c>
      <c r="J63" s="13">
        <f t="shared" si="4"/>
        <v>30280</v>
      </c>
      <c r="K63" s="46"/>
      <c r="L63" s="46">
        <f t="shared" si="5"/>
        <v>30280</v>
      </c>
    </row>
    <row r="64" spans="1:12" ht="15" customHeight="1">
      <c r="A64" s="23" t="s">
        <v>66</v>
      </c>
      <c r="B64" s="16" t="s">
        <v>13</v>
      </c>
      <c r="C64" s="32" t="s">
        <v>140</v>
      </c>
      <c r="D64" s="220"/>
      <c r="E64" s="220"/>
      <c r="F64" s="14"/>
      <c r="G64" s="126">
        <f>2500+5000</f>
        <v>7500</v>
      </c>
      <c r="H64" s="13"/>
      <c r="I64" s="13">
        <v>0</v>
      </c>
      <c r="J64" s="13">
        <f t="shared" si="4"/>
        <v>7500</v>
      </c>
      <c r="K64" s="46"/>
      <c r="L64" s="46">
        <f t="shared" si="5"/>
        <v>7500</v>
      </c>
    </row>
    <row r="65" spans="1:12" ht="15" customHeight="1">
      <c r="A65" s="23" t="s">
        <v>67</v>
      </c>
      <c r="B65" s="16" t="s">
        <v>13</v>
      </c>
      <c r="C65" s="16" t="s">
        <v>140</v>
      </c>
      <c r="D65" s="220"/>
      <c r="E65" s="220"/>
      <c r="F65" s="14"/>
      <c r="G65" s="13"/>
      <c r="H65" s="13"/>
      <c r="I65" s="13"/>
      <c r="J65" s="13">
        <f t="shared" si="4"/>
        <v>0</v>
      </c>
      <c r="K65" s="46"/>
      <c r="L65" s="46">
        <f t="shared" si="5"/>
        <v>0</v>
      </c>
    </row>
    <row r="66" spans="1:12" ht="15" customHeight="1">
      <c r="A66" s="35" t="s">
        <v>73</v>
      </c>
      <c r="B66" s="32"/>
      <c r="C66" s="32"/>
      <c r="D66" s="220"/>
      <c r="E66" s="220"/>
      <c r="F66" s="36"/>
      <c r="G66" s="13"/>
      <c r="H66" s="13"/>
      <c r="I66" s="13"/>
      <c r="J66" s="13">
        <f t="shared" si="4"/>
        <v>0</v>
      </c>
      <c r="K66" s="46"/>
      <c r="L66" s="46">
        <f t="shared" si="5"/>
        <v>0</v>
      </c>
    </row>
    <row r="67" spans="1:12" ht="15" customHeight="1">
      <c r="A67" s="35" t="s">
        <v>68</v>
      </c>
      <c r="B67" s="32" t="s">
        <v>13</v>
      </c>
      <c r="C67" s="32" t="s">
        <v>140</v>
      </c>
      <c r="D67" s="220"/>
      <c r="E67" s="220"/>
      <c r="F67" s="36"/>
      <c r="G67" s="13"/>
      <c r="H67" s="13"/>
      <c r="I67" s="13"/>
      <c r="J67" s="13">
        <f t="shared" si="4"/>
        <v>0</v>
      </c>
      <c r="K67" s="46"/>
      <c r="L67" s="46">
        <f t="shared" si="5"/>
        <v>0</v>
      </c>
    </row>
    <row r="68" spans="1:12" ht="15">
      <c r="A68" s="23" t="s">
        <v>69</v>
      </c>
      <c r="B68" s="16" t="s">
        <v>13</v>
      </c>
      <c r="C68" s="16" t="s">
        <v>140</v>
      </c>
      <c r="D68" s="220"/>
      <c r="E68" s="220"/>
      <c r="F68" s="14"/>
      <c r="G68" s="13"/>
      <c r="H68" s="13"/>
      <c r="I68" s="13"/>
      <c r="J68" s="13">
        <f t="shared" si="4"/>
        <v>0</v>
      </c>
      <c r="K68" s="46"/>
      <c r="L68" s="46">
        <f t="shared" si="5"/>
        <v>0</v>
      </c>
    </row>
    <row r="69" spans="1:12" ht="15" customHeight="1">
      <c r="A69" s="23"/>
      <c r="B69" s="16" t="s">
        <v>13</v>
      </c>
      <c r="C69" s="32" t="s">
        <v>140</v>
      </c>
      <c r="D69" s="220"/>
      <c r="E69" s="220"/>
      <c r="F69" s="14"/>
      <c r="G69" s="13"/>
      <c r="H69" s="13"/>
      <c r="I69" s="13"/>
      <c r="J69" s="13">
        <f t="shared" si="4"/>
        <v>0</v>
      </c>
      <c r="K69" s="46"/>
      <c r="L69" s="46">
        <f t="shared" si="5"/>
        <v>0</v>
      </c>
    </row>
    <row r="70" spans="1:12" ht="15">
      <c r="A70" s="23" t="s">
        <v>70</v>
      </c>
      <c r="B70" s="16" t="s">
        <v>13</v>
      </c>
      <c r="C70" s="16" t="s">
        <v>140</v>
      </c>
      <c r="D70" s="220"/>
      <c r="E70" s="220"/>
      <c r="F70" s="14"/>
      <c r="G70" s="13"/>
      <c r="H70" s="13"/>
      <c r="I70" s="13"/>
      <c r="J70" s="13">
        <f t="shared" si="4"/>
        <v>0</v>
      </c>
      <c r="K70" s="46"/>
      <c r="L70" s="46">
        <f t="shared" si="5"/>
        <v>0</v>
      </c>
    </row>
    <row r="71" spans="1:12" ht="15" customHeight="1">
      <c r="A71" s="23" t="s">
        <v>71</v>
      </c>
      <c r="B71" s="16" t="s">
        <v>13</v>
      </c>
      <c r="C71" s="32" t="s">
        <v>140</v>
      </c>
      <c r="D71" s="220"/>
      <c r="E71" s="220"/>
      <c r="F71" s="14"/>
      <c r="G71" s="13"/>
      <c r="H71" s="13"/>
      <c r="I71" s="13"/>
      <c r="J71" s="13">
        <f t="shared" si="4"/>
        <v>0</v>
      </c>
      <c r="K71" s="46"/>
      <c r="L71" s="46">
        <f t="shared" si="5"/>
        <v>0</v>
      </c>
    </row>
    <row r="72" spans="1:12" ht="15" customHeight="1">
      <c r="A72" s="23"/>
      <c r="B72" s="16" t="s">
        <v>13</v>
      </c>
      <c r="C72" s="16" t="s">
        <v>140</v>
      </c>
      <c r="D72" s="220"/>
      <c r="E72" s="220"/>
      <c r="F72" s="14"/>
      <c r="G72" s="13"/>
      <c r="H72" s="13"/>
      <c r="I72" s="13"/>
      <c r="J72" s="13">
        <f t="shared" si="4"/>
        <v>0</v>
      </c>
      <c r="K72" s="46"/>
      <c r="L72" s="46">
        <f t="shared" si="5"/>
        <v>0</v>
      </c>
    </row>
    <row r="73" spans="1:12" ht="15" customHeight="1">
      <c r="A73" s="38"/>
      <c r="B73" s="16" t="s">
        <v>13</v>
      </c>
      <c r="C73" s="32" t="s">
        <v>140</v>
      </c>
      <c r="D73" s="220"/>
      <c r="E73" s="220"/>
      <c r="F73" s="14"/>
      <c r="G73" s="13"/>
      <c r="H73" s="13"/>
      <c r="I73" s="13"/>
      <c r="J73" s="13">
        <f t="shared" si="4"/>
        <v>0</v>
      </c>
      <c r="K73" s="46"/>
      <c r="L73" s="46">
        <f t="shared" si="5"/>
        <v>0</v>
      </c>
    </row>
    <row r="74" spans="1:12" ht="15" customHeight="1">
      <c r="A74" s="221" t="s">
        <v>25</v>
      </c>
      <c r="B74" s="221"/>
      <c r="C74" s="221"/>
      <c r="D74" s="220"/>
      <c r="E74" s="209">
        <f>G60+G61+G62+G63+G64+G65+G66+G67+G68+G70+G71+G72+G73</f>
        <v>37780</v>
      </c>
      <c r="F74" s="209"/>
      <c r="G74" s="209"/>
      <c r="H74" s="45">
        <f>H60+H61+H63+H64+H65+H66+H67+H68+H70+H71+H72+H73</f>
        <v>0</v>
      </c>
      <c r="I74" s="110">
        <f>I60+I61+I63+I64+I65+I66+I67+I68+I70+I71+I72+I73</f>
        <v>0</v>
      </c>
      <c r="J74" s="110">
        <f>E74-I74-H74</f>
        <v>37780</v>
      </c>
      <c r="K74" s="111">
        <f>K60+K61+K63+K64+K65+K66+K67+K68+K70+K71+K72+K73</f>
        <v>0</v>
      </c>
      <c r="L74" s="111">
        <f>E74-K74</f>
        <v>37780</v>
      </c>
    </row>
    <row r="75" spans="1:12" ht="27.75" customHeight="1">
      <c r="A75" s="219" t="s">
        <v>72</v>
      </c>
      <c r="B75" s="219"/>
      <c r="C75" s="219"/>
      <c r="D75" s="219"/>
      <c r="E75" s="219"/>
      <c r="F75" s="30"/>
      <c r="G75" s="45"/>
      <c r="H75" s="111"/>
      <c r="I75" s="13"/>
      <c r="J75" s="13"/>
      <c r="K75" s="46"/>
      <c r="L75" s="46"/>
    </row>
    <row r="76" spans="1:12" ht="17.25" customHeight="1">
      <c r="A76" s="31" t="s">
        <v>73</v>
      </c>
      <c r="B76" s="32" t="s">
        <v>13</v>
      </c>
      <c r="C76" s="32" t="s">
        <v>140</v>
      </c>
      <c r="D76" s="220">
        <v>244</v>
      </c>
      <c r="E76" s="214">
        <v>227</v>
      </c>
      <c r="F76" s="14"/>
      <c r="G76" s="13"/>
      <c r="H76" s="13"/>
      <c r="I76" s="13"/>
      <c r="J76" s="13">
        <f>G76-H76-I76</f>
        <v>0</v>
      </c>
      <c r="K76" s="46"/>
      <c r="L76" s="46">
        <f>G76-K76</f>
        <v>0</v>
      </c>
    </row>
    <row r="77" spans="1:12" ht="15" customHeight="1">
      <c r="A77" s="38"/>
      <c r="B77" s="16" t="s">
        <v>13</v>
      </c>
      <c r="C77" s="16" t="s">
        <v>140</v>
      </c>
      <c r="D77" s="220"/>
      <c r="E77" s="214"/>
      <c r="F77" s="36"/>
      <c r="G77" s="13"/>
      <c r="H77" s="13"/>
      <c r="I77" s="13"/>
      <c r="J77" s="13">
        <f>G77-H77-I77</f>
        <v>0</v>
      </c>
      <c r="K77" s="118"/>
      <c r="L77" s="46">
        <f>G77-K77</f>
        <v>0</v>
      </c>
    </row>
    <row r="78" spans="1:12" ht="15">
      <c r="A78" s="23"/>
      <c r="B78" s="16" t="s">
        <v>13</v>
      </c>
      <c r="C78" s="32" t="s">
        <v>140</v>
      </c>
      <c r="D78" s="220"/>
      <c r="E78" s="214"/>
      <c r="F78" s="14"/>
      <c r="G78" s="112"/>
      <c r="H78" s="13"/>
      <c r="I78" s="13"/>
      <c r="J78" s="13">
        <f>G78-H78-I78</f>
        <v>0</v>
      </c>
      <c r="K78" s="46"/>
      <c r="L78" s="46">
        <f>G78-K78</f>
        <v>0</v>
      </c>
    </row>
    <row r="79" spans="1:12" ht="16.5" customHeight="1">
      <c r="A79" s="221" t="s">
        <v>75</v>
      </c>
      <c r="B79" s="221"/>
      <c r="C79" s="221"/>
      <c r="D79" s="220"/>
      <c r="E79" s="216">
        <f>G77+G76+G78</f>
        <v>0</v>
      </c>
      <c r="F79" s="216"/>
      <c r="G79" s="216"/>
      <c r="H79" s="115">
        <f>H76+H77+H78</f>
        <v>0</v>
      </c>
      <c r="I79" s="13">
        <f>I76+I77+I78</f>
        <v>0</v>
      </c>
      <c r="J79" s="110">
        <f>E79-I79-H79</f>
        <v>0</v>
      </c>
      <c r="K79" s="46">
        <f>+K76+K77+K78</f>
        <v>0</v>
      </c>
      <c r="L79" s="46">
        <f>E79-K79</f>
        <v>0</v>
      </c>
    </row>
    <row r="80" spans="1:12" ht="16.5" customHeight="1">
      <c r="A80" s="219" t="s">
        <v>76</v>
      </c>
      <c r="B80" s="219"/>
      <c r="C80" s="219"/>
      <c r="D80" s="219"/>
      <c r="E80" s="219"/>
      <c r="F80" s="30"/>
      <c r="G80" s="45"/>
      <c r="H80" s="45"/>
      <c r="I80" s="13"/>
      <c r="J80" s="13"/>
      <c r="K80" s="114"/>
      <c r="L80" s="114"/>
    </row>
    <row r="81" spans="1:12" ht="15" customHeight="1">
      <c r="A81" s="35" t="s">
        <v>77</v>
      </c>
      <c r="B81" s="32" t="s">
        <v>13</v>
      </c>
      <c r="C81" s="32" t="s">
        <v>140</v>
      </c>
      <c r="D81" s="220">
        <v>244</v>
      </c>
      <c r="E81" s="228">
        <v>310</v>
      </c>
      <c r="F81" s="30"/>
      <c r="G81" s="13"/>
      <c r="H81" s="13"/>
      <c r="I81" s="13"/>
      <c r="J81" s="13">
        <f aca="true" t="shared" si="6" ref="J81:J93">G81-H81-I81</f>
        <v>0</v>
      </c>
      <c r="K81" s="46"/>
      <c r="L81" s="46">
        <f aca="true" t="shared" si="7" ref="L81:L93">G81-K81</f>
        <v>0</v>
      </c>
    </row>
    <row r="82" spans="1:12" ht="15" customHeight="1">
      <c r="A82" s="23" t="s">
        <v>78</v>
      </c>
      <c r="B82" s="16" t="s">
        <v>13</v>
      </c>
      <c r="C82" s="16" t="s">
        <v>140</v>
      </c>
      <c r="D82" s="220"/>
      <c r="E82" s="228"/>
      <c r="F82" s="30"/>
      <c r="G82" s="13"/>
      <c r="H82" s="13"/>
      <c r="I82" s="13"/>
      <c r="J82" s="13">
        <f t="shared" si="6"/>
        <v>0</v>
      </c>
      <c r="K82" s="46"/>
      <c r="L82" s="46">
        <f t="shared" si="7"/>
        <v>0</v>
      </c>
    </row>
    <row r="83" spans="1:12" ht="15" customHeight="1">
      <c r="A83" s="23" t="s">
        <v>79</v>
      </c>
      <c r="B83" s="16" t="s">
        <v>13</v>
      </c>
      <c r="C83" s="32" t="s">
        <v>140</v>
      </c>
      <c r="D83" s="220"/>
      <c r="E83" s="228"/>
      <c r="F83" s="30"/>
      <c r="G83" s="13"/>
      <c r="H83" s="13"/>
      <c r="I83" s="13"/>
      <c r="J83" s="13">
        <f t="shared" si="6"/>
        <v>0</v>
      </c>
      <c r="K83" s="46"/>
      <c r="L83" s="46">
        <f t="shared" si="7"/>
        <v>0</v>
      </c>
    </row>
    <row r="84" spans="1:12" ht="15" customHeight="1">
      <c r="A84" s="23" t="s">
        <v>80</v>
      </c>
      <c r="B84" s="16" t="s">
        <v>13</v>
      </c>
      <c r="C84" s="16" t="s">
        <v>140</v>
      </c>
      <c r="D84" s="220"/>
      <c r="E84" s="228"/>
      <c r="F84" s="30"/>
      <c r="G84" s="13">
        <v>0</v>
      </c>
      <c r="H84" s="13"/>
      <c r="I84" s="13">
        <v>0</v>
      </c>
      <c r="J84" s="13">
        <f t="shared" si="6"/>
        <v>0</v>
      </c>
      <c r="K84" s="46"/>
      <c r="L84" s="46">
        <f t="shared" si="7"/>
        <v>0</v>
      </c>
    </row>
    <row r="85" spans="1:12" ht="15" customHeight="1">
      <c r="A85" s="23" t="s">
        <v>81</v>
      </c>
      <c r="B85" s="16" t="s">
        <v>13</v>
      </c>
      <c r="C85" s="32" t="s">
        <v>140</v>
      </c>
      <c r="D85" s="220"/>
      <c r="E85" s="228"/>
      <c r="F85" s="30"/>
      <c r="G85" s="13"/>
      <c r="H85" s="13"/>
      <c r="I85" s="13"/>
      <c r="J85" s="13">
        <f t="shared" si="6"/>
        <v>0</v>
      </c>
      <c r="K85" s="46"/>
      <c r="L85" s="46">
        <f t="shared" si="7"/>
        <v>0</v>
      </c>
    </row>
    <row r="86" spans="1:12" ht="28.5" customHeight="1">
      <c r="A86" s="31" t="s">
        <v>82</v>
      </c>
      <c r="B86" s="16" t="s">
        <v>13</v>
      </c>
      <c r="C86" s="16" t="s">
        <v>140</v>
      </c>
      <c r="D86" s="220"/>
      <c r="E86" s="228"/>
      <c r="F86" s="30"/>
      <c r="G86" s="13"/>
      <c r="H86" s="13"/>
      <c r="I86" s="13"/>
      <c r="J86" s="13">
        <f t="shared" si="6"/>
        <v>0</v>
      </c>
      <c r="K86" s="46"/>
      <c r="L86" s="46">
        <f t="shared" si="7"/>
        <v>0</v>
      </c>
    </row>
    <row r="87" spans="1:12" ht="15" customHeight="1">
      <c r="A87" s="35" t="s">
        <v>83</v>
      </c>
      <c r="B87" s="16" t="s">
        <v>13</v>
      </c>
      <c r="C87" s="32" t="s">
        <v>140</v>
      </c>
      <c r="D87" s="220"/>
      <c r="E87" s="228"/>
      <c r="F87" s="30"/>
      <c r="G87" s="13"/>
      <c r="H87" s="13"/>
      <c r="I87" s="13"/>
      <c r="J87" s="13">
        <f t="shared" si="6"/>
        <v>0</v>
      </c>
      <c r="K87" s="46"/>
      <c r="L87" s="46">
        <f t="shared" si="7"/>
        <v>0</v>
      </c>
    </row>
    <row r="88" spans="1:12" ht="15" customHeight="1">
      <c r="A88" s="23" t="s">
        <v>84</v>
      </c>
      <c r="B88" s="16" t="s">
        <v>13</v>
      </c>
      <c r="C88" s="16" t="s">
        <v>140</v>
      </c>
      <c r="D88" s="220"/>
      <c r="E88" s="228"/>
      <c r="F88" s="30"/>
      <c r="G88" s="13"/>
      <c r="H88" s="13"/>
      <c r="I88" s="13"/>
      <c r="J88" s="13">
        <f t="shared" si="6"/>
        <v>0</v>
      </c>
      <c r="K88" s="46"/>
      <c r="L88" s="46">
        <f t="shared" si="7"/>
        <v>0</v>
      </c>
    </row>
    <row r="89" spans="1:12" ht="15" customHeight="1">
      <c r="A89" s="23" t="s">
        <v>85</v>
      </c>
      <c r="B89" s="16" t="s">
        <v>13</v>
      </c>
      <c r="C89" s="32" t="s">
        <v>140</v>
      </c>
      <c r="D89" s="220"/>
      <c r="E89" s="228"/>
      <c r="F89" s="30"/>
      <c r="G89" s="13"/>
      <c r="H89" s="13"/>
      <c r="I89" s="13"/>
      <c r="J89" s="13">
        <f t="shared" si="6"/>
        <v>0</v>
      </c>
      <c r="K89" s="46"/>
      <c r="L89" s="46">
        <f t="shared" si="7"/>
        <v>0</v>
      </c>
    </row>
    <row r="90" spans="1:12" ht="30" customHeight="1">
      <c r="A90" s="31" t="s">
        <v>86</v>
      </c>
      <c r="B90" s="16" t="s">
        <v>13</v>
      </c>
      <c r="C90" s="16" t="s">
        <v>140</v>
      </c>
      <c r="D90" s="220"/>
      <c r="E90" s="228"/>
      <c r="F90" s="30"/>
      <c r="G90" s="13"/>
      <c r="H90" s="13"/>
      <c r="I90" s="13"/>
      <c r="J90" s="13">
        <f t="shared" si="6"/>
        <v>0</v>
      </c>
      <c r="K90" s="46"/>
      <c r="L90" s="46">
        <f t="shared" si="7"/>
        <v>0</v>
      </c>
    </row>
    <row r="91" spans="1:12" ht="15" customHeight="1">
      <c r="A91" s="35"/>
      <c r="B91" s="16" t="s">
        <v>13</v>
      </c>
      <c r="C91" s="32" t="s">
        <v>140</v>
      </c>
      <c r="D91" s="220"/>
      <c r="E91" s="228"/>
      <c r="F91" s="30"/>
      <c r="G91" s="13"/>
      <c r="H91" s="13"/>
      <c r="I91" s="13"/>
      <c r="J91" s="13">
        <f t="shared" si="6"/>
        <v>0</v>
      </c>
      <c r="K91" s="46"/>
      <c r="L91" s="46">
        <f t="shared" si="7"/>
        <v>0</v>
      </c>
    </row>
    <row r="92" spans="1:12" ht="15" customHeight="1">
      <c r="A92" s="23"/>
      <c r="B92" s="16" t="s">
        <v>13</v>
      </c>
      <c r="C92" s="16" t="s">
        <v>140</v>
      </c>
      <c r="D92" s="220"/>
      <c r="E92" s="228"/>
      <c r="F92" s="30"/>
      <c r="G92" s="13"/>
      <c r="H92" s="13"/>
      <c r="I92" s="13"/>
      <c r="J92" s="13">
        <f t="shared" si="6"/>
        <v>0</v>
      </c>
      <c r="K92" s="46"/>
      <c r="L92" s="46">
        <f t="shared" si="7"/>
        <v>0</v>
      </c>
    </row>
    <row r="93" spans="1:12" ht="15" customHeight="1">
      <c r="A93" s="23"/>
      <c r="B93" s="16" t="s">
        <v>13</v>
      </c>
      <c r="C93" s="32" t="s">
        <v>140</v>
      </c>
      <c r="D93" s="220"/>
      <c r="E93" s="228"/>
      <c r="F93" s="30"/>
      <c r="G93" s="13"/>
      <c r="H93" s="13"/>
      <c r="I93" s="13"/>
      <c r="J93" s="13">
        <f t="shared" si="6"/>
        <v>0</v>
      </c>
      <c r="K93" s="46"/>
      <c r="L93" s="46">
        <f t="shared" si="7"/>
        <v>0</v>
      </c>
    </row>
    <row r="94" spans="1:12" ht="16.5" customHeight="1">
      <c r="A94" s="221" t="s">
        <v>87</v>
      </c>
      <c r="B94" s="221"/>
      <c r="C94" s="221"/>
      <c r="D94" s="220"/>
      <c r="E94" s="229">
        <f>G81+G80+G82+G83+G84+G85+G86+G87+G88+G89+G90+G91+G92+G93</f>
        <v>0</v>
      </c>
      <c r="F94" s="229"/>
      <c r="G94" s="229"/>
      <c r="H94" s="45">
        <f>H81+H82+H83+H84+H85+H86+H87+H88+H89+H90+H91+H92+H93</f>
        <v>0</v>
      </c>
      <c r="I94" s="110">
        <f>I81+I82+I83+I84+I85+I86+I88+I87+I89+I90+I91+I92+I93</f>
        <v>0</v>
      </c>
      <c r="J94" s="110">
        <f>E94-I94-H94</f>
        <v>0</v>
      </c>
      <c r="K94" s="111">
        <f>K81+K82+K83+K84+K85+K86+K87+K88+K89+K90+K91+K92+K93</f>
        <v>0</v>
      </c>
      <c r="L94" s="111">
        <f>E94-K94</f>
        <v>0</v>
      </c>
    </row>
    <row r="95" spans="1:12" ht="27.75" customHeight="1">
      <c r="A95" s="219" t="s">
        <v>88</v>
      </c>
      <c r="B95" s="219"/>
      <c r="C95" s="219"/>
      <c r="D95" s="219"/>
      <c r="E95" s="219"/>
      <c r="F95" s="30"/>
      <c r="G95" s="45"/>
      <c r="H95" s="111"/>
      <c r="I95" s="13"/>
      <c r="J95" s="13"/>
      <c r="K95" s="46"/>
      <c r="L95" s="46"/>
    </row>
    <row r="96" spans="1:12" ht="17.25" customHeight="1">
      <c r="A96" s="31" t="s">
        <v>89</v>
      </c>
      <c r="B96" s="32" t="s">
        <v>13</v>
      </c>
      <c r="C96" s="32" t="s">
        <v>140</v>
      </c>
      <c r="D96" s="220">
        <v>244</v>
      </c>
      <c r="E96" s="214">
        <v>341</v>
      </c>
      <c r="F96" s="14"/>
      <c r="G96" s="13"/>
      <c r="H96" s="13"/>
      <c r="I96" s="13"/>
      <c r="J96" s="13">
        <f>G96-H96-I96</f>
        <v>0</v>
      </c>
      <c r="K96" s="46"/>
      <c r="L96" s="46">
        <f>G96-K96</f>
        <v>0</v>
      </c>
    </row>
    <row r="97" spans="1:12" ht="15" customHeight="1">
      <c r="A97" s="38"/>
      <c r="B97" s="16" t="s">
        <v>13</v>
      </c>
      <c r="C97" s="32" t="s">
        <v>140</v>
      </c>
      <c r="D97" s="220"/>
      <c r="E97" s="214"/>
      <c r="F97" s="36"/>
      <c r="G97" s="13"/>
      <c r="H97" s="13"/>
      <c r="I97" s="13"/>
      <c r="J97" s="13">
        <f>G97-H97-I97</f>
        <v>0</v>
      </c>
      <c r="K97" s="118"/>
      <c r="L97" s="46">
        <f>G97-K97</f>
        <v>0</v>
      </c>
    </row>
    <row r="98" spans="1:12" ht="15">
      <c r="A98" s="23"/>
      <c r="B98" s="16" t="s">
        <v>13</v>
      </c>
      <c r="C98" s="32" t="s">
        <v>140</v>
      </c>
      <c r="D98" s="220"/>
      <c r="E98" s="214"/>
      <c r="F98" s="14"/>
      <c r="G98" s="112"/>
      <c r="H98" s="13"/>
      <c r="I98" s="13"/>
      <c r="J98" s="13">
        <f>G98-H98-I98</f>
        <v>0</v>
      </c>
      <c r="K98" s="46"/>
      <c r="L98" s="46">
        <f>G98-K98</f>
        <v>0</v>
      </c>
    </row>
    <row r="99" spans="1:12" ht="16.5" customHeight="1">
      <c r="A99" s="221" t="s">
        <v>90</v>
      </c>
      <c r="B99" s="221"/>
      <c r="C99" s="221"/>
      <c r="D99" s="220"/>
      <c r="E99" s="216">
        <f>G97+G96+G98</f>
        <v>0</v>
      </c>
      <c r="F99" s="216"/>
      <c r="G99" s="216"/>
      <c r="H99" s="115">
        <f>H96+H97+H98</f>
        <v>0</v>
      </c>
      <c r="I99" s="13">
        <f>I96+I97+I98</f>
        <v>0</v>
      </c>
      <c r="J99" s="110">
        <f>E99-I99-H99</f>
        <v>0</v>
      </c>
      <c r="K99" s="46">
        <f>+K96+K97+K98</f>
        <v>0</v>
      </c>
      <c r="L99" s="46">
        <f>E99-K99</f>
        <v>0</v>
      </c>
    </row>
    <row r="100" spans="1:12" ht="15" customHeight="1">
      <c r="A100" s="219" t="s">
        <v>91</v>
      </c>
      <c r="B100" s="219"/>
      <c r="C100" s="219"/>
      <c r="D100" s="219"/>
      <c r="E100" s="219"/>
      <c r="F100" s="30"/>
      <c r="G100" s="45"/>
      <c r="H100" s="111"/>
      <c r="I100" s="13"/>
      <c r="J100" s="13"/>
      <c r="K100" s="46"/>
      <c r="L100" s="46"/>
    </row>
    <row r="101" spans="1:12" ht="17.25" customHeight="1">
      <c r="A101" s="31" t="s">
        <v>92</v>
      </c>
      <c r="B101" s="32" t="s">
        <v>13</v>
      </c>
      <c r="C101" s="32" t="s">
        <v>140</v>
      </c>
      <c r="D101" s="220">
        <v>244</v>
      </c>
      <c r="E101" s="214">
        <v>342</v>
      </c>
      <c r="F101" s="14"/>
      <c r="G101" s="13"/>
      <c r="H101" s="13"/>
      <c r="I101" s="13"/>
      <c r="J101" s="13">
        <f>G101-H101-I101</f>
        <v>0</v>
      </c>
      <c r="K101" s="46"/>
      <c r="L101" s="46">
        <f>G101-K101</f>
        <v>0</v>
      </c>
    </row>
    <row r="102" spans="1:12" ht="15" customHeight="1">
      <c r="A102" s="38"/>
      <c r="B102" s="16" t="s">
        <v>13</v>
      </c>
      <c r="C102" s="32" t="s">
        <v>140</v>
      </c>
      <c r="D102" s="220"/>
      <c r="E102" s="214"/>
      <c r="F102" s="36"/>
      <c r="G102" s="13"/>
      <c r="H102" s="13"/>
      <c r="I102" s="13"/>
      <c r="J102" s="13">
        <f>G102-H102-I102</f>
        <v>0</v>
      </c>
      <c r="K102" s="118"/>
      <c r="L102" s="46">
        <f>G102-K102</f>
        <v>0</v>
      </c>
    </row>
    <row r="103" spans="1:12" ht="15">
      <c r="A103" s="23"/>
      <c r="B103" s="16" t="s">
        <v>13</v>
      </c>
      <c r="C103" s="32" t="s">
        <v>140</v>
      </c>
      <c r="D103" s="220"/>
      <c r="E103" s="214"/>
      <c r="F103" s="14"/>
      <c r="G103" s="112"/>
      <c r="H103" s="13"/>
      <c r="I103" s="13"/>
      <c r="J103" s="13">
        <f>G103-H103-I103</f>
        <v>0</v>
      </c>
      <c r="K103" s="46"/>
      <c r="L103" s="46">
        <f>G103-K103</f>
        <v>0</v>
      </c>
    </row>
    <row r="104" spans="1:12" ht="16.5" customHeight="1">
      <c r="A104" s="221" t="s">
        <v>93</v>
      </c>
      <c r="B104" s="221"/>
      <c r="C104" s="221"/>
      <c r="D104" s="220"/>
      <c r="E104" s="216">
        <f>G102+G101+G103</f>
        <v>0</v>
      </c>
      <c r="F104" s="216"/>
      <c r="G104" s="216"/>
      <c r="H104" s="115">
        <f>H101+H102+H103</f>
        <v>0</v>
      </c>
      <c r="I104" s="13">
        <f>I101+I102+I103</f>
        <v>0</v>
      </c>
      <c r="J104" s="110">
        <f>E104-I104-H104</f>
        <v>0</v>
      </c>
      <c r="K104" s="46">
        <f>+K101+K102+K103</f>
        <v>0</v>
      </c>
      <c r="L104" s="46">
        <f>E104-K104</f>
        <v>0</v>
      </c>
    </row>
    <row r="105" spans="1:12" ht="15" customHeight="1">
      <c r="A105" s="219" t="s">
        <v>94</v>
      </c>
      <c r="B105" s="219"/>
      <c r="C105" s="219"/>
      <c r="D105" s="219"/>
      <c r="E105" s="219"/>
      <c r="F105" s="30"/>
      <c r="G105" s="45"/>
      <c r="H105" s="111"/>
      <c r="I105" s="13"/>
      <c r="J105" s="13"/>
      <c r="K105" s="46"/>
      <c r="L105" s="46"/>
    </row>
    <row r="106" spans="1:12" ht="17.25" customHeight="1">
      <c r="A106" s="23" t="s">
        <v>95</v>
      </c>
      <c r="B106" s="32" t="s">
        <v>13</v>
      </c>
      <c r="C106" s="32" t="s">
        <v>140</v>
      </c>
      <c r="D106" s="220">
        <v>244</v>
      </c>
      <c r="E106" s="214">
        <v>343</v>
      </c>
      <c r="F106" s="14"/>
      <c r="G106" s="13"/>
      <c r="H106" s="13"/>
      <c r="I106" s="13"/>
      <c r="J106" s="13">
        <f>G106-H106-I106</f>
        <v>0</v>
      </c>
      <c r="K106" s="46"/>
      <c r="L106" s="46">
        <f>G106-K106</f>
        <v>0</v>
      </c>
    </row>
    <row r="107" spans="1:12" ht="15" customHeight="1">
      <c r="A107" s="38"/>
      <c r="B107" s="16" t="s">
        <v>13</v>
      </c>
      <c r="C107" s="32" t="s">
        <v>140</v>
      </c>
      <c r="D107" s="220"/>
      <c r="E107" s="214"/>
      <c r="F107" s="36"/>
      <c r="G107" s="13"/>
      <c r="H107" s="13"/>
      <c r="I107" s="13"/>
      <c r="J107" s="13">
        <f>G107-H107-I107</f>
        <v>0</v>
      </c>
      <c r="K107" s="118"/>
      <c r="L107" s="46">
        <f>G107-K107</f>
        <v>0</v>
      </c>
    </row>
    <row r="108" spans="1:12" ht="15">
      <c r="A108" s="23"/>
      <c r="B108" s="16" t="s">
        <v>13</v>
      </c>
      <c r="C108" s="32" t="s">
        <v>140</v>
      </c>
      <c r="D108" s="220"/>
      <c r="E108" s="214"/>
      <c r="F108" s="14"/>
      <c r="G108" s="112"/>
      <c r="H108" s="13"/>
      <c r="I108" s="13"/>
      <c r="J108" s="13">
        <f>G108-H108-I108</f>
        <v>0</v>
      </c>
      <c r="K108" s="46"/>
      <c r="L108" s="46">
        <f>G108-K108</f>
        <v>0</v>
      </c>
    </row>
    <row r="109" spans="1:12" ht="16.5" customHeight="1">
      <c r="A109" s="221" t="s">
        <v>96</v>
      </c>
      <c r="B109" s="221"/>
      <c r="C109" s="221"/>
      <c r="D109" s="220"/>
      <c r="E109" s="216">
        <f>G107+G106+G108</f>
        <v>0</v>
      </c>
      <c r="F109" s="216"/>
      <c r="G109" s="216"/>
      <c r="H109" s="115">
        <f>H106+H107+H108</f>
        <v>0</v>
      </c>
      <c r="I109" s="13">
        <f>I106+I107+I108</f>
        <v>0</v>
      </c>
      <c r="J109" s="110">
        <f>E109-I109-H109</f>
        <v>0</v>
      </c>
      <c r="K109" s="46">
        <f>+K106+K107+K108</f>
        <v>0</v>
      </c>
      <c r="L109" s="46">
        <f>E109-K109</f>
        <v>0</v>
      </c>
    </row>
    <row r="110" spans="1:12" ht="15" customHeight="1">
      <c r="A110" s="219" t="s">
        <v>97</v>
      </c>
      <c r="B110" s="219"/>
      <c r="C110" s="219"/>
      <c r="D110" s="219"/>
      <c r="E110" s="219"/>
      <c r="F110" s="30"/>
      <c r="G110" s="45"/>
      <c r="H110" s="111"/>
      <c r="I110" s="13"/>
      <c r="J110" s="13"/>
      <c r="K110" s="46"/>
      <c r="L110" s="46"/>
    </row>
    <row r="111" spans="1:12" ht="17.25" customHeight="1">
      <c r="A111" s="23" t="s">
        <v>98</v>
      </c>
      <c r="B111" s="32" t="s">
        <v>13</v>
      </c>
      <c r="C111" s="32" t="s">
        <v>140</v>
      </c>
      <c r="D111" s="220">
        <v>244</v>
      </c>
      <c r="E111" s="214">
        <v>344</v>
      </c>
      <c r="F111" s="14"/>
      <c r="G111" s="13"/>
      <c r="H111" s="13"/>
      <c r="I111" s="13"/>
      <c r="J111" s="13">
        <f>G111-H111-I111</f>
        <v>0</v>
      </c>
      <c r="K111" s="46"/>
      <c r="L111" s="46">
        <f>G111-K111</f>
        <v>0</v>
      </c>
    </row>
    <row r="112" spans="1:12" ht="15" customHeight="1">
      <c r="A112" s="38"/>
      <c r="B112" s="16" t="s">
        <v>13</v>
      </c>
      <c r="C112" s="32" t="s">
        <v>140</v>
      </c>
      <c r="D112" s="220"/>
      <c r="E112" s="214"/>
      <c r="F112" s="36"/>
      <c r="G112" s="13"/>
      <c r="H112" s="13"/>
      <c r="I112" s="13"/>
      <c r="J112" s="13">
        <f>G112-H112-I112</f>
        <v>0</v>
      </c>
      <c r="K112" s="118"/>
      <c r="L112" s="46">
        <f>G112-K112</f>
        <v>0</v>
      </c>
    </row>
    <row r="113" spans="1:12" ht="15">
      <c r="A113" s="23"/>
      <c r="B113" s="16" t="s">
        <v>13</v>
      </c>
      <c r="C113" s="32" t="s">
        <v>140</v>
      </c>
      <c r="D113" s="220"/>
      <c r="E113" s="214"/>
      <c r="F113" s="14"/>
      <c r="G113" s="112"/>
      <c r="H113" s="13"/>
      <c r="I113" s="13"/>
      <c r="J113" s="13">
        <f>G113-H113-I113</f>
        <v>0</v>
      </c>
      <c r="K113" s="46"/>
      <c r="L113" s="46">
        <f>G113-K113</f>
        <v>0</v>
      </c>
    </row>
    <row r="114" spans="1:12" ht="16.5" customHeight="1">
      <c r="A114" s="221" t="s">
        <v>99</v>
      </c>
      <c r="B114" s="221"/>
      <c r="C114" s="221"/>
      <c r="D114" s="220"/>
      <c r="E114" s="216">
        <f>G112+G111+G113</f>
        <v>0</v>
      </c>
      <c r="F114" s="216"/>
      <c r="G114" s="216"/>
      <c r="H114" s="115">
        <f>H111+H112+H113</f>
        <v>0</v>
      </c>
      <c r="I114" s="13">
        <f>I111+I112+I113</f>
        <v>0</v>
      </c>
      <c r="J114" s="110">
        <f>E114-I114-H114</f>
        <v>0</v>
      </c>
      <c r="K114" s="46">
        <f>+K111+K112+K113</f>
        <v>0</v>
      </c>
      <c r="L114" s="46">
        <f>E114-K114</f>
        <v>0</v>
      </c>
    </row>
    <row r="115" spans="1:12" ht="15" customHeight="1">
      <c r="A115" s="219" t="s">
        <v>100</v>
      </c>
      <c r="B115" s="219"/>
      <c r="C115" s="219"/>
      <c r="D115" s="219"/>
      <c r="E115" s="219"/>
      <c r="F115" s="30"/>
      <c r="G115" s="45"/>
      <c r="H115" s="111"/>
      <c r="I115" s="13"/>
      <c r="J115" s="13"/>
      <c r="K115" s="46"/>
      <c r="L115" s="46"/>
    </row>
    <row r="116" spans="1:12" ht="17.25" customHeight="1">
      <c r="A116" s="23" t="s">
        <v>101</v>
      </c>
      <c r="B116" s="32" t="s">
        <v>13</v>
      </c>
      <c r="C116" s="32" t="s">
        <v>140</v>
      </c>
      <c r="D116" s="220">
        <v>244</v>
      </c>
      <c r="E116" s="214">
        <v>345</v>
      </c>
      <c r="F116" s="14"/>
      <c r="G116" s="13"/>
      <c r="H116" s="13"/>
      <c r="I116" s="13"/>
      <c r="J116" s="13">
        <f>G116-H116-I116</f>
        <v>0</v>
      </c>
      <c r="K116" s="46"/>
      <c r="L116" s="46">
        <f>G116-K116</f>
        <v>0</v>
      </c>
    </row>
    <row r="117" spans="1:12" ht="15" customHeight="1">
      <c r="A117" s="38"/>
      <c r="B117" s="16" t="s">
        <v>13</v>
      </c>
      <c r="C117" s="32" t="s">
        <v>140</v>
      </c>
      <c r="D117" s="220"/>
      <c r="E117" s="214"/>
      <c r="F117" s="36"/>
      <c r="G117" s="13"/>
      <c r="H117" s="13"/>
      <c r="I117" s="13"/>
      <c r="J117" s="13">
        <f>G117-H117-I117</f>
        <v>0</v>
      </c>
      <c r="K117" s="118"/>
      <c r="L117" s="46">
        <f>G117-K117</f>
        <v>0</v>
      </c>
    </row>
    <row r="118" spans="1:12" ht="15">
      <c r="A118" s="23"/>
      <c r="B118" s="16" t="s">
        <v>13</v>
      </c>
      <c r="C118" s="32" t="s">
        <v>140</v>
      </c>
      <c r="D118" s="220"/>
      <c r="E118" s="214"/>
      <c r="F118" s="14"/>
      <c r="G118" s="112"/>
      <c r="H118" s="13"/>
      <c r="I118" s="13"/>
      <c r="J118" s="13">
        <f>G118-H118-I118</f>
        <v>0</v>
      </c>
      <c r="K118" s="46"/>
      <c r="L118" s="46">
        <f>G118-K118</f>
        <v>0</v>
      </c>
    </row>
    <row r="119" spans="1:12" ht="16.5" customHeight="1">
      <c r="A119" s="221" t="s">
        <v>102</v>
      </c>
      <c r="B119" s="221"/>
      <c r="C119" s="221"/>
      <c r="D119" s="220"/>
      <c r="E119" s="216">
        <f>G117+G116+G118</f>
        <v>0</v>
      </c>
      <c r="F119" s="216"/>
      <c r="G119" s="216"/>
      <c r="H119" s="115">
        <f>H116+H117+H118</f>
        <v>0</v>
      </c>
      <c r="I119" s="13">
        <f>I116+I117+I118</f>
        <v>0</v>
      </c>
      <c r="J119" s="110">
        <f>E119-I119-H119</f>
        <v>0</v>
      </c>
      <c r="K119" s="46">
        <f>+K116+K117+K118</f>
        <v>0</v>
      </c>
      <c r="L119" s="46">
        <f>E119-K119</f>
        <v>0</v>
      </c>
    </row>
    <row r="120" spans="1:12" ht="16.5" customHeight="1">
      <c r="A120" s="219" t="s">
        <v>103</v>
      </c>
      <c r="B120" s="219"/>
      <c r="C120" s="219"/>
      <c r="D120" s="219"/>
      <c r="E120" s="219"/>
      <c r="F120" s="30"/>
      <c r="G120" s="45"/>
      <c r="H120" s="45"/>
      <c r="I120" s="13"/>
      <c r="J120" s="13"/>
      <c r="K120" s="46"/>
      <c r="L120" s="46"/>
    </row>
    <row r="121" spans="1:12" ht="15" customHeight="1">
      <c r="A121" s="35" t="s">
        <v>104</v>
      </c>
      <c r="B121" s="32" t="s">
        <v>13</v>
      </c>
      <c r="C121" s="32" t="s">
        <v>140</v>
      </c>
      <c r="D121" s="220">
        <v>244</v>
      </c>
      <c r="E121" s="220">
        <v>346</v>
      </c>
      <c r="F121" s="14"/>
      <c r="G121" s="13"/>
      <c r="H121" s="13"/>
      <c r="I121" s="13"/>
      <c r="J121" s="13">
        <f aca="true" t="shared" si="8" ref="J121:J131">G121-H121-I121</f>
        <v>0</v>
      </c>
      <c r="K121" s="46"/>
      <c r="L121" s="46">
        <f aca="true" t="shared" si="9" ref="L121:L131">G121-K121</f>
        <v>0</v>
      </c>
    </row>
    <row r="122" spans="1:12" ht="15" customHeight="1">
      <c r="A122" s="23" t="s">
        <v>105</v>
      </c>
      <c r="B122" s="16" t="s">
        <v>13</v>
      </c>
      <c r="C122" s="32" t="s">
        <v>140</v>
      </c>
      <c r="D122" s="220"/>
      <c r="E122" s="220"/>
      <c r="F122" s="14"/>
      <c r="G122" s="13"/>
      <c r="H122" s="13"/>
      <c r="I122" s="13"/>
      <c r="J122" s="13">
        <f t="shared" si="8"/>
        <v>0</v>
      </c>
      <c r="K122" s="46"/>
      <c r="L122" s="46">
        <f t="shared" si="9"/>
        <v>0</v>
      </c>
    </row>
    <row r="123" spans="1:12" ht="15" customHeight="1">
      <c r="A123" s="23" t="s">
        <v>106</v>
      </c>
      <c r="B123" s="16" t="s">
        <v>13</v>
      </c>
      <c r="C123" s="32" t="s">
        <v>140</v>
      </c>
      <c r="D123" s="220"/>
      <c r="E123" s="220"/>
      <c r="F123" s="14"/>
      <c r="G123" s="126"/>
      <c r="H123" s="13"/>
      <c r="I123" s="13"/>
      <c r="J123" s="13">
        <f t="shared" si="8"/>
        <v>0</v>
      </c>
      <c r="K123" s="46"/>
      <c r="L123" s="46">
        <f t="shared" si="9"/>
        <v>0</v>
      </c>
    </row>
    <row r="124" spans="1:12" ht="15" customHeight="1">
      <c r="A124" s="23" t="s">
        <v>107</v>
      </c>
      <c r="B124" s="16" t="s">
        <v>13</v>
      </c>
      <c r="C124" s="32" t="s">
        <v>140</v>
      </c>
      <c r="D124" s="220"/>
      <c r="E124" s="220"/>
      <c r="F124" s="14"/>
      <c r="G124" s="13"/>
      <c r="H124" s="13"/>
      <c r="I124" s="13"/>
      <c r="J124" s="13">
        <f t="shared" si="8"/>
        <v>0</v>
      </c>
      <c r="K124" s="46"/>
      <c r="L124" s="46">
        <f t="shared" si="9"/>
        <v>0</v>
      </c>
    </row>
    <row r="125" spans="1:12" ht="15">
      <c r="A125" s="23" t="s">
        <v>108</v>
      </c>
      <c r="B125" s="16" t="s">
        <v>13</v>
      </c>
      <c r="C125" s="32" t="s">
        <v>140</v>
      </c>
      <c r="D125" s="220"/>
      <c r="E125" s="220"/>
      <c r="F125" s="14"/>
      <c r="G125" s="13"/>
      <c r="H125" s="13"/>
      <c r="I125" s="13"/>
      <c r="J125" s="13">
        <f t="shared" si="8"/>
        <v>0</v>
      </c>
      <c r="K125" s="46"/>
      <c r="L125" s="46">
        <f t="shared" si="9"/>
        <v>0</v>
      </c>
    </row>
    <row r="126" spans="1:12" ht="15" customHeight="1">
      <c r="A126" s="35" t="s">
        <v>109</v>
      </c>
      <c r="B126" s="32" t="s">
        <v>13</v>
      </c>
      <c r="C126" s="32" t="s">
        <v>140</v>
      </c>
      <c r="D126" s="220"/>
      <c r="E126" s="220"/>
      <c r="F126" s="14"/>
      <c r="G126" s="13"/>
      <c r="H126" s="13"/>
      <c r="I126" s="13"/>
      <c r="J126" s="13">
        <f t="shared" si="8"/>
        <v>0</v>
      </c>
      <c r="K126" s="46"/>
      <c r="L126" s="46">
        <f t="shared" si="9"/>
        <v>0</v>
      </c>
    </row>
    <row r="127" spans="1:12" ht="15" customHeight="1">
      <c r="A127" s="23" t="s">
        <v>110</v>
      </c>
      <c r="B127" s="16" t="s">
        <v>13</v>
      </c>
      <c r="C127" s="32" t="s">
        <v>140</v>
      </c>
      <c r="D127" s="220"/>
      <c r="E127" s="220"/>
      <c r="F127" s="14"/>
      <c r="G127" s="13"/>
      <c r="H127" s="13"/>
      <c r="I127" s="13"/>
      <c r="J127" s="13">
        <f t="shared" si="8"/>
        <v>0</v>
      </c>
      <c r="K127" s="46"/>
      <c r="L127" s="46">
        <f t="shared" si="9"/>
        <v>0</v>
      </c>
    </row>
    <row r="128" spans="1:12" ht="15">
      <c r="A128" s="23" t="s">
        <v>111</v>
      </c>
      <c r="B128" s="16" t="s">
        <v>13</v>
      </c>
      <c r="C128" s="32" t="s">
        <v>140</v>
      </c>
      <c r="D128" s="220"/>
      <c r="E128" s="220"/>
      <c r="F128" s="14"/>
      <c r="G128" s="13"/>
      <c r="H128" s="13"/>
      <c r="I128" s="13"/>
      <c r="J128" s="13">
        <f t="shared" si="8"/>
        <v>0</v>
      </c>
      <c r="K128" s="46"/>
      <c r="L128" s="46">
        <f t="shared" si="9"/>
        <v>0</v>
      </c>
    </row>
    <row r="129" spans="1:12" ht="15" customHeight="1">
      <c r="A129" s="23"/>
      <c r="B129" s="16" t="s">
        <v>13</v>
      </c>
      <c r="C129" s="32" t="s">
        <v>140</v>
      </c>
      <c r="D129" s="220"/>
      <c r="E129" s="220"/>
      <c r="F129" s="14"/>
      <c r="G129" s="13"/>
      <c r="H129" s="13"/>
      <c r="I129" s="13"/>
      <c r="J129" s="13">
        <f t="shared" si="8"/>
        <v>0</v>
      </c>
      <c r="K129" s="46"/>
      <c r="L129" s="46">
        <f t="shared" si="9"/>
        <v>0</v>
      </c>
    </row>
    <row r="130" spans="1:12" ht="15" customHeight="1">
      <c r="A130" s="23"/>
      <c r="B130" s="16" t="s">
        <v>13</v>
      </c>
      <c r="C130" s="32" t="s">
        <v>140</v>
      </c>
      <c r="D130" s="220"/>
      <c r="E130" s="220"/>
      <c r="F130" s="14"/>
      <c r="G130" s="13"/>
      <c r="H130" s="13"/>
      <c r="I130" s="13"/>
      <c r="J130" s="13">
        <f t="shared" si="8"/>
        <v>0</v>
      </c>
      <c r="K130" s="46"/>
      <c r="L130" s="46">
        <f t="shared" si="9"/>
        <v>0</v>
      </c>
    </row>
    <row r="131" spans="1:12" ht="15" customHeight="1">
      <c r="A131" s="23"/>
      <c r="B131" s="16" t="s">
        <v>13</v>
      </c>
      <c r="C131" s="32" t="s">
        <v>140</v>
      </c>
      <c r="D131" s="220"/>
      <c r="E131" s="220"/>
      <c r="F131" s="14"/>
      <c r="G131" s="13"/>
      <c r="H131" s="13"/>
      <c r="I131" s="13"/>
      <c r="J131" s="13">
        <f t="shared" si="8"/>
        <v>0</v>
      </c>
      <c r="K131" s="46"/>
      <c r="L131" s="46">
        <f t="shared" si="9"/>
        <v>0</v>
      </c>
    </row>
    <row r="132" spans="1:12" ht="15">
      <c r="A132" s="215" t="s">
        <v>141</v>
      </c>
      <c r="B132" s="215"/>
      <c r="C132" s="215"/>
      <c r="D132" s="220"/>
      <c r="E132" s="235">
        <f>G121++G123+G124+G125+G126+G127+G128+G129+G130+G131</f>
        <v>0</v>
      </c>
      <c r="F132" s="235"/>
      <c r="G132" s="235"/>
      <c r="H132" s="119">
        <f>H121+H122+H123+H124+H125+H126+H127+H128+H129+H130+H131</f>
        <v>0</v>
      </c>
      <c r="I132" s="13">
        <f>I121+I122+I123+I124+I125+I126+I127+I128+I129+I130+I131</f>
        <v>0</v>
      </c>
      <c r="J132" s="110">
        <f>E132-I132-H132</f>
        <v>0</v>
      </c>
      <c r="K132" s="111">
        <f>K121+K122+K123+K124+K125+K126+K127+K128+K129+K130+K131</f>
        <v>0</v>
      </c>
      <c r="L132" s="111">
        <f>E132-K132</f>
        <v>0</v>
      </c>
    </row>
    <row r="133" spans="1:12" ht="15" customHeight="1">
      <c r="A133" s="219" t="s">
        <v>113</v>
      </c>
      <c r="B133" s="219"/>
      <c r="C133" s="219"/>
      <c r="D133" s="219"/>
      <c r="E133" s="219"/>
      <c r="F133" s="30"/>
      <c r="G133" s="45"/>
      <c r="H133" s="111"/>
      <c r="I133" s="13"/>
      <c r="J133" s="13"/>
      <c r="K133" s="46"/>
      <c r="L133" s="46"/>
    </row>
    <row r="134" spans="1:12" ht="17.25" customHeight="1">
      <c r="A134" s="31" t="s">
        <v>114</v>
      </c>
      <c r="B134" s="32" t="s">
        <v>13</v>
      </c>
      <c r="C134" s="32" t="s">
        <v>140</v>
      </c>
      <c r="D134" s="220">
        <v>244</v>
      </c>
      <c r="E134" s="214">
        <v>349</v>
      </c>
      <c r="F134" s="14"/>
      <c r="G134" s="13"/>
      <c r="H134" s="13"/>
      <c r="I134" s="13"/>
      <c r="J134" s="13">
        <f>G134-H134-I134</f>
        <v>0</v>
      </c>
      <c r="K134" s="46"/>
      <c r="L134" s="46">
        <f>G134-K134</f>
        <v>0</v>
      </c>
    </row>
    <row r="135" spans="1:12" ht="15" customHeight="1">
      <c r="A135" s="38" t="s">
        <v>115</v>
      </c>
      <c r="B135" s="16" t="s">
        <v>13</v>
      </c>
      <c r="C135" s="32" t="s">
        <v>140</v>
      </c>
      <c r="D135" s="220"/>
      <c r="E135" s="214"/>
      <c r="F135" s="36"/>
      <c r="G135" s="13"/>
      <c r="H135" s="13"/>
      <c r="I135" s="13"/>
      <c r="J135" s="13">
        <f>G135-H135-I135</f>
        <v>0</v>
      </c>
      <c r="K135" s="118"/>
      <c r="L135" s="46">
        <f>G135-K135</f>
        <v>0</v>
      </c>
    </row>
    <row r="136" spans="1:12" ht="15">
      <c r="A136" s="23" t="s">
        <v>138</v>
      </c>
      <c r="B136" s="16" t="s">
        <v>13</v>
      </c>
      <c r="C136" s="32" t="s">
        <v>140</v>
      </c>
      <c r="D136" s="220"/>
      <c r="E136" s="214"/>
      <c r="F136" s="14"/>
      <c r="G136" s="112"/>
      <c r="H136" s="13"/>
      <c r="I136" s="13"/>
      <c r="J136" s="13">
        <f>G136-H136-I136</f>
        <v>0</v>
      </c>
      <c r="K136" s="46"/>
      <c r="L136" s="46">
        <f>G136-K136</f>
        <v>0</v>
      </c>
    </row>
    <row r="137" spans="1:12" ht="16.5" customHeight="1">
      <c r="A137" s="221" t="s">
        <v>117</v>
      </c>
      <c r="B137" s="221"/>
      <c r="C137" s="221"/>
      <c r="D137" s="220"/>
      <c r="E137" s="216">
        <f>G135+G134+G136</f>
        <v>0</v>
      </c>
      <c r="F137" s="216"/>
      <c r="G137" s="216"/>
      <c r="H137" s="115">
        <f>H134+H135+H136</f>
        <v>0</v>
      </c>
      <c r="I137" s="13">
        <f>I134+I135+I136</f>
        <v>0</v>
      </c>
      <c r="J137" s="110">
        <f>E137-I137-H137</f>
        <v>0</v>
      </c>
      <c r="K137" s="46">
        <f>+K134+K135+K136</f>
        <v>0</v>
      </c>
      <c r="L137" s="46">
        <f>E137-K137</f>
        <v>0</v>
      </c>
    </row>
    <row r="138" spans="1:12" ht="15" customHeight="1">
      <c r="A138" s="219" t="s">
        <v>118</v>
      </c>
      <c r="B138" s="219"/>
      <c r="C138" s="219"/>
      <c r="D138" s="219"/>
      <c r="E138" s="219"/>
      <c r="F138" s="30"/>
      <c r="G138" s="45"/>
      <c r="H138" s="111"/>
      <c r="I138" s="13"/>
      <c r="J138" s="13"/>
      <c r="K138" s="46"/>
      <c r="L138" s="46"/>
    </row>
    <row r="139" spans="1:12" ht="27.75" customHeight="1">
      <c r="A139" s="31" t="s">
        <v>119</v>
      </c>
      <c r="B139" s="32" t="s">
        <v>13</v>
      </c>
      <c r="C139" s="32" t="s">
        <v>140</v>
      </c>
      <c r="D139" s="220">
        <v>321</v>
      </c>
      <c r="E139" s="33">
        <v>262</v>
      </c>
      <c r="F139" s="14"/>
      <c r="G139" s="13"/>
      <c r="H139" s="13"/>
      <c r="I139" s="13"/>
      <c r="J139" s="13">
        <f>G139-H139-I139</f>
        <v>0</v>
      </c>
      <c r="K139" s="46"/>
      <c r="L139" s="46">
        <f>G139-K139</f>
        <v>0</v>
      </c>
    </row>
    <row r="140" spans="1:12" ht="16.5" customHeight="1">
      <c r="A140" s="221" t="s">
        <v>120</v>
      </c>
      <c r="B140" s="221"/>
      <c r="C140" s="221"/>
      <c r="D140" s="220"/>
      <c r="E140" s="209">
        <f>G139</f>
        <v>0</v>
      </c>
      <c r="F140" s="209"/>
      <c r="G140" s="209"/>
      <c r="H140" s="115">
        <f>H139</f>
        <v>0</v>
      </c>
      <c r="I140" s="13">
        <f>I139</f>
        <v>0</v>
      </c>
      <c r="J140" s="110">
        <f>E140-I140-H140</f>
        <v>0</v>
      </c>
      <c r="K140" s="111">
        <f>K139</f>
        <v>0</v>
      </c>
      <c r="L140" s="111">
        <f>E140-K140</f>
        <v>0</v>
      </c>
    </row>
    <row r="141" spans="1:12" ht="15" customHeight="1">
      <c r="A141" s="219" t="s">
        <v>121</v>
      </c>
      <c r="B141" s="219"/>
      <c r="C141" s="219"/>
      <c r="D141" s="219"/>
      <c r="E141" s="219"/>
      <c r="F141" s="30"/>
      <c r="G141" s="45"/>
      <c r="H141" s="111"/>
      <c r="I141" s="13"/>
      <c r="J141" s="13"/>
      <c r="K141" s="46"/>
      <c r="L141" s="46"/>
    </row>
    <row r="142" spans="1:12" ht="17.25" customHeight="1">
      <c r="A142" s="31" t="s">
        <v>122</v>
      </c>
      <c r="B142" s="32" t="s">
        <v>13</v>
      </c>
      <c r="C142" s="32" t="s">
        <v>140</v>
      </c>
      <c r="D142" s="220">
        <v>831</v>
      </c>
      <c r="E142" s="33">
        <v>296</v>
      </c>
      <c r="F142" s="14"/>
      <c r="G142" s="13"/>
      <c r="H142" s="13"/>
      <c r="I142" s="13"/>
      <c r="J142" s="13">
        <f>G142-H142-I142</f>
        <v>0</v>
      </c>
      <c r="K142" s="46"/>
      <c r="L142" s="46">
        <f>G142-K142</f>
        <v>0</v>
      </c>
    </row>
    <row r="143" spans="1:12" ht="16.5" customHeight="1">
      <c r="A143" s="221" t="s">
        <v>123</v>
      </c>
      <c r="B143" s="221"/>
      <c r="C143" s="221"/>
      <c r="D143" s="220"/>
      <c r="E143" s="209">
        <f>G142</f>
        <v>0</v>
      </c>
      <c r="F143" s="209"/>
      <c r="G143" s="209"/>
      <c r="H143" s="115">
        <f>H142</f>
        <v>0</v>
      </c>
      <c r="I143" s="13">
        <f>I142</f>
        <v>0</v>
      </c>
      <c r="J143" s="110">
        <f>E143-I143-H143</f>
        <v>0</v>
      </c>
      <c r="K143" s="111">
        <f>K142</f>
        <v>0</v>
      </c>
      <c r="L143" s="111">
        <f>E143-K143</f>
        <v>0</v>
      </c>
    </row>
    <row r="144" spans="1:12" ht="15" customHeight="1">
      <c r="A144" s="219" t="s">
        <v>124</v>
      </c>
      <c r="B144" s="219"/>
      <c r="C144" s="219"/>
      <c r="D144" s="219"/>
      <c r="E144" s="219"/>
      <c r="F144" s="30"/>
      <c r="G144" s="45"/>
      <c r="H144" s="111"/>
      <c r="I144" s="13"/>
      <c r="J144" s="13"/>
      <c r="K144" s="46"/>
      <c r="L144" s="46"/>
    </row>
    <row r="145" spans="1:12" ht="17.25" customHeight="1">
      <c r="A145" s="31" t="s">
        <v>125</v>
      </c>
      <c r="B145" s="32" t="s">
        <v>13</v>
      </c>
      <c r="C145" s="32" t="s">
        <v>140</v>
      </c>
      <c r="D145" s="220">
        <v>852</v>
      </c>
      <c r="E145" s="33">
        <v>291</v>
      </c>
      <c r="F145" s="14"/>
      <c r="G145" s="13"/>
      <c r="H145" s="13"/>
      <c r="I145" s="13"/>
      <c r="J145" s="13">
        <f>G145-H145-I145</f>
        <v>0</v>
      </c>
      <c r="K145" s="46"/>
      <c r="L145" s="46">
        <f>G145-K145</f>
        <v>0</v>
      </c>
    </row>
    <row r="146" spans="1:12" ht="16.5" customHeight="1">
      <c r="A146" s="236" t="s">
        <v>126</v>
      </c>
      <c r="B146" s="236"/>
      <c r="C146" s="236"/>
      <c r="D146" s="220"/>
      <c r="E146" s="224">
        <f>G145</f>
        <v>0</v>
      </c>
      <c r="F146" s="224"/>
      <c r="G146" s="224"/>
      <c r="H146" s="120">
        <f>H145</f>
        <v>0</v>
      </c>
      <c r="I146" s="121">
        <f>I145</f>
        <v>0</v>
      </c>
      <c r="J146" s="122">
        <f>E146-I146-H146</f>
        <v>0</v>
      </c>
      <c r="K146" s="123">
        <f>K145</f>
        <v>0</v>
      </c>
      <c r="L146" s="123">
        <f>E146-K146</f>
        <v>0</v>
      </c>
    </row>
    <row r="147" spans="1:63" s="40" customFormat="1" ht="15" customHeight="1">
      <c r="A147" s="219" t="s">
        <v>127</v>
      </c>
      <c r="B147" s="219"/>
      <c r="C147" s="219"/>
      <c r="D147" s="219"/>
      <c r="E147" s="219"/>
      <c r="F147" s="19"/>
      <c r="G147" s="111"/>
      <c r="H147" s="111"/>
      <c r="I147" s="13"/>
      <c r="J147" s="13"/>
      <c r="K147" s="46"/>
      <c r="L147" s="46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</row>
    <row r="148" spans="1:12" ht="17.25" customHeight="1">
      <c r="A148" s="31" t="s">
        <v>201</v>
      </c>
      <c r="B148" s="32" t="s">
        <v>13</v>
      </c>
      <c r="C148" s="32" t="s">
        <v>140</v>
      </c>
      <c r="D148" s="170"/>
      <c r="E148" s="26">
        <v>296</v>
      </c>
      <c r="F148" s="41"/>
      <c r="G148" s="117"/>
      <c r="H148" s="117"/>
      <c r="I148" s="117"/>
      <c r="J148" s="117">
        <f>G148-H148-I148</f>
        <v>0</v>
      </c>
      <c r="K148" s="114"/>
      <c r="L148" s="114">
        <f>G148-K148</f>
        <v>0</v>
      </c>
    </row>
    <row r="149" spans="1:12" ht="17.25" customHeight="1">
      <c r="A149" s="31" t="s">
        <v>128</v>
      </c>
      <c r="B149" s="32" t="s">
        <v>13</v>
      </c>
      <c r="C149" s="32" t="s">
        <v>140</v>
      </c>
      <c r="D149" s="237">
        <v>853</v>
      </c>
      <c r="E149" s="26">
        <v>295</v>
      </c>
      <c r="F149" s="41"/>
      <c r="G149" s="117"/>
      <c r="H149" s="117"/>
      <c r="I149" s="117"/>
      <c r="J149" s="117">
        <f>G149-H149-I149</f>
        <v>0</v>
      </c>
      <c r="K149" s="114"/>
      <c r="L149" s="114">
        <f>G149-K149</f>
        <v>0</v>
      </c>
    </row>
    <row r="150" spans="1:12" ht="17.25" customHeight="1">
      <c r="A150" s="38" t="s">
        <v>129</v>
      </c>
      <c r="B150" s="16" t="s">
        <v>13</v>
      </c>
      <c r="C150" s="32" t="s">
        <v>140</v>
      </c>
      <c r="D150" s="237"/>
      <c r="E150" s="17">
        <v>292</v>
      </c>
      <c r="F150" s="24"/>
      <c r="G150" s="13"/>
      <c r="H150" s="13"/>
      <c r="I150" s="13"/>
      <c r="J150" s="13">
        <f>G150-H150-I150</f>
        <v>0</v>
      </c>
      <c r="K150" s="46"/>
      <c r="L150" s="46">
        <f>G150-K150</f>
        <v>0</v>
      </c>
    </row>
    <row r="151" spans="1:12" ht="30" customHeight="1">
      <c r="A151" s="38" t="s">
        <v>130</v>
      </c>
      <c r="B151" s="16" t="s">
        <v>13</v>
      </c>
      <c r="C151" s="32" t="s">
        <v>140</v>
      </c>
      <c r="D151" s="237"/>
      <c r="E151" s="17">
        <v>291</v>
      </c>
      <c r="F151" s="41"/>
      <c r="G151" s="13"/>
      <c r="H151" s="13"/>
      <c r="I151" s="13"/>
      <c r="J151" s="13">
        <f>G151-H151-I151</f>
        <v>0</v>
      </c>
      <c r="K151" s="46"/>
      <c r="L151" s="46">
        <f>G151-K151</f>
        <v>0</v>
      </c>
    </row>
    <row r="152" spans="1:12" ht="15.75" customHeight="1">
      <c r="A152" s="221" t="s">
        <v>131</v>
      </c>
      <c r="B152" s="221"/>
      <c r="C152" s="221"/>
      <c r="D152" s="237"/>
      <c r="E152" s="216">
        <f>G151+G149+G150+G148</f>
        <v>0</v>
      </c>
      <c r="F152" s="216"/>
      <c r="G152" s="216"/>
      <c r="H152" s="45">
        <f>H151+H149+H150</f>
        <v>0</v>
      </c>
      <c r="I152" s="110">
        <f>I151+I149+I150+I148</f>
        <v>0</v>
      </c>
      <c r="J152" s="110">
        <f>E152-I152-H152</f>
        <v>0</v>
      </c>
      <c r="K152" s="111">
        <f>K149+K150+K151</f>
        <v>0</v>
      </c>
      <c r="L152" s="111">
        <f>E152-K152</f>
        <v>0</v>
      </c>
    </row>
    <row r="153" spans="1:12" ht="15">
      <c r="A153" s="213" t="s">
        <v>132</v>
      </c>
      <c r="B153" s="213"/>
      <c r="C153" s="213"/>
      <c r="D153" s="213"/>
      <c r="E153" s="213"/>
      <c r="F153" s="28"/>
      <c r="G153" s="110">
        <f>E20+E24+E34+E37+E58+E74+E79+E94+E99+E104+E109+E114+E119+E132+E137</f>
        <v>37780</v>
      </c>
      <c r="H153" s="110">
        <f>H20+H34+H37+H58+H74+H79+H94+H99+H104+H109+H114+H119+H132+H137</f>
        <v>0</v>
      </c>
      <c r="I153" s="110">
        <f>I20+I34+I37+I58+I74+I79+I94+I99+I104+I109+I114+I119+I132+I137+I24</f>
        <v>0</v>
      </c>
      <c r="J153" s="146">
        <f>G153-I153-H153</f>
        <v>37780</v>
      </c>
      <c r="K153" s="111">
        <f>K20+K34+K37+K58+K74+K79+K94+K99+K104+K109+K114+K119+K132+K137+K24</f>
        <v>0</v>
      </c>
      <c r="L153" s="111">
        <f>G153-K153</f>
        <v>37780</v>
      </c>
    </row>
    <row r="154" spans="1:12" ht="15">
      <c r="A154" s="238" t="s">
        <v>142</v>
      </c>
      <c r="B154" s="238"/>
      <c r="C154" s="238"/>
      <c r="D154" s="238"/>
      <c r="E154" s="238"/>
      <c r="F154" s="28">
        <f>F4+F7</f>
        <v>0</v>
      </c>
      <c r="G154" s="13">
        <f>G6+G7+E14+E17+E20+E24+E34+E37+E58+E74+E79+E94+E99+E104+E109+E114+E119+E132+E137+E140+E143+E146+E152</f>
        <v>2799503</v>
      </c>
      <c r="H154" s="13">
        <f>H6+H7+H14+H17+H20+H34+H37+H58+H74+H79+H94+H99+H104+H109+H114+H119+H132+H137+H140+H143+H146+H152</f>
        <v>0</v>
      </c>
      <c r="I154" s="13">
        <f>I6+I7+I14+I17+I20+I34+I37+I58+I74+I79+I94+I99+I104+I109+I114+I119+I132+I137+I140+I143+I146+I152</f>
        <v>2761723</v>
      </c>
      <c r="J154" s="13">
        <f>G154-H154-I154</f>
        <v>37780</v>
      </c>
      <c r="K154" s="46">
        <f>K6+K7+K14+K17+K20+K34+K37+K58+K74+K79+K94+K99+K104+K109+K114+K119+K132+K137+K140+K143+K146+K152+K24</f>
        <v>0</v>
      </c>
      <c r="L154" s="46">
        <f>G154-K154</f>
        <v>2799503</v>
      </c>
    </row>
    <row r="155" spans="1:10" ht="15">
      <c r="A155" s="42"/>
      <c r="B155" s="42"/>
      <c r="C155" s="42"/>
      <c r="D155" s="42"/>
      <c r="E155" s="42"/>
      <c r="F155" s="8"/>
      <c r="G155" s="109"/>
      <c r="H155" s="109"/>
      <c r="I155" s="109"/>
      <c r="J155" s="109"/>
    </row>
    <row r="156" spans="1:10" ht="15">
      <c r="A156" s="42"/>
      <c r="B156" s="42"/>
      <c r="C156" s="42"/>
      <c r="D156" s="42"/>
      <c r="E156" s="42"/>
      <c r="F156" s="8"/>
      <c r="G156" s="109"/>
      <c r="H156" s="109"/>
      <c r="I156" s="109"/>
      <c r="J156" s="109"/>
    </row>
    <row r="157" ht="30" customHeight="1"/>
    <row r="158" spans="1:10" ht="18.75">
      <c r="A158" s="210" t="s">
        <v>182</v>
      </c>
      <c r="B158" s="210"/>
      <c r="C158" s="210"/>
      <c r="D158" s="210"/>
      <c r="E158" s="210"/>
      <c r="F158" s="210"/>
      <c r="G158" s="210"/>
      <c r="H158" s="108"/>
      <c r="I158" s="109"/>
      <c r="J158" s="109"/>
    </row>
    <row r="159" spans="1:12" ht="60.75" thickBot="1">
      <c r="A159" s="9" t="s">
        <v>143</v>
      </c>
      <c r="B159" s="10" t="s">
        <v>1</v>
      </c>
      <c r="C159" s="10" t="s">
        <v>2</v>
      </c>
      <c r="D159" s="10" t="s">
        <v>3</v>
      </c>
      <c r="E159" s="11" t="s">
        <v>4</v>
      </c>
      <c r="F159" s="12" t="s">
        <v>5</v>
      </c>
      <c r="G159" s="13" t="s">
        <v>6</v>
      </c>
      <c r="H159" s="13" t="s">
        <v>7</v>
      </c>
      <c r="I159" s="13" t="s">
        <v>8</v>
      </c>
      <c r="J159" s="13" t="s">
        <v>9</v>
      </c>
      <c r="K159" s="13" t="s">
        <v>10</v>
      </c>
      <c r="L159" s="13" t="s">
        <v>11</v>
      </c>
    </row>
    <row r="160" spans="1:12" ht="15.75" thickBot="1">
      <c r="A160" s="211" t="s">
        <v>12</v>
      </c>
      <c r="B160" s="16" t="s">
        <v>59</v>
      </c>
      <c r="C160" s="16" t="s">
        <v>144</v>
      </c>
      <c r="D160" s="17">
        <v>111</v>
      </c>
      <c r="E160" s="17">
        <v>211</v>
      </c>
      <c r="F160" s="14"/>
      <c r="G160" s="180">
        <v>0</v>
      </c>
      <c r="H160" s="13"/>
      <c r="I160" s="13">
        <f>G160</f>
        <v>0</v>
      </c>
      <c r="J160" s="13">
        <f>G160-H160-I160</f>
        <v>0</v>
      </c>
      <c r="K160" s="46"/>
      <c r="L160" s="46">
        <f>G160-K160</f>
        <v>0</v>
      </c>
    </row>
    <row r="161" spans="1:12" ht="15">
      <c r="A161" s="211"/>
      <c r="B161" s="16" t="s">
        <v>59</v>
      </c>
      <c r="C161" s="16" t="s">
        <v>144</v>
      </c>
      <c r="D161" s="17">
        <v>111</v>
      </c>
      <c r="E161" s="17">
        <v>266</v>
      </c>
      <c r="F161" s="14"/>
      <c r="G161" s="148">
        <v>0</v>
      </c>
      <c r="H161" s="13"/>
      <c r="I161" s="13">
        <f>G161</f>
        <v>0</v>
      </c>
      <c r="J161" s="13">
        <f>G161-H161-I161</f>
        <v>0</v>
      </c>
      <c r="K161" s="46"/>
      <c r="L161" s="46">
        <f>G161-K161</f>
        <v>0</v>
      </c>
    </row>
    <row r="162" spans="1:12" ht="15.75" thickBot="1">
      <c r="A162" s="211"/>
      <c r="B162" s="212" t="s">
        <v>15</v>
      </c>
      <c r="C162" s="212"/>
      <c r="F162" s="14"/>
      <c r="G162" s="110">
        <f>G160+G161</f>
        <v>0</v>
      </c>
      <c r="H162" s="110">
        <f>H160+H161</f>
        <v>0</v>
      </c>
      <c r="I162" s="110">
        <f>I160+I161</f>
        <v>0</v>
      </c>
      <c r="J162" s="110">
        <f>G162-H162-I162</f>
        <v>0</v>
      </c>
      <c r="K162" s="111">
        <f>K160+K161</f>
        <v>0</v>
      </c>
      <c r="L162" s="111">
        <f>G162-K162</f>
        <v>0</v>
      </c>
    </row>
    <row r="163" spans="1:12" ht="15.75" thickBot="1">
      <c r="A163" s="211"/>
      <c r="B163" s="16" t="s">
        <v>59</v>
      </c>
      <c r="C163" s="16" t="s">
        <v>144</v>
      </c>
      <c r="D163" s="17">
        <v>119</v>
      </c>
      <c r="E163" s="17">
        <v>213</v>
      </c>
      <c r="F163" s="14"/>
      <c r="G163" s="180">
        <v>0</v>
      </c>
      <c r="H163" s="13"/>
      <c r="I163" s="13">
        <f>G163</f>
        <v>0</v>
      </c>
      <c r="J163" s="13">
        <f>G163-H163-I163</f>
        <v>0</v>
      </c>
      <c r="K163" s="111"/>
      <c r="L163" s="111">
        <f>G163-K163</f>
        <v>0</v>
      </c>
    </row>
    <row r="164" spans="1:12" ht="15">
      <c r="A164" s="213" t="s">
        <v>16</v>
      </c>
      <c r="B164" s="213"/>
      <c r="C164" s="213"/>
      <c r="D164" s="213"/>
      <c r="E164" s="22"/>
      <c r="F164" s="14"/>
      <c r="G164" s="13"/>
      <c r="H164" s="13"/>
      <c r="I164" s="13"/>
      <c r="J164" s="13"/>
      <c r="K164" s="46"/>
      <c r="L164" s="46"/>
    </row>
    <row r="165" spans="1:12" ht="15">
      <c r="A165" s="23" t="s">
        <v>17</v>
      </c>
      <c r="B165" s="16" t="s">
        <v>59</v>
      </c>
      <c r="C165" s="16" t="s">
        <v>144</v>
      </c>
      <c r="D165" s="214">
        <v>112</v>
      </c>
      <c r="E165" s="17">
        <v>266</v>
      </c>
      <c r="F165" s="24"/>
      <c r="G165" s="13"/>
      <c r="H165" s="13"/>
      <c r="I165" s="13"/>
      <c r="J165" s="13">
        <f aca="true" t="shared" si="10" ref="J165:J170">G165-H165-I165</f>
        <v>0</v>
      </c>
      <c r="K165" s="46"/>
      <c r="L165" s="46">
        <f aca="true" t="shared" si="11" ref="L165:L170">G165-J165</f>
        <v>0</v>
      </c>
    </row>
    <row r="166" spans="1:12" ht="15">
      <c r="A166" s="23" t="s">
        <v>18</v>
      </c>
      <c r="B166" s="16" t="s">
        <v>59</v>
      </c>
      <c r="C166" s="16" t="s">
        <v>144</v>
      </c>
      <c r="D166" s="214"/>
      <c r="E166" s="17">
        <v>112</v>
      </c>
      <c r="F166" s="25"/>
      <c r="G166" s="13"/>
      <c r="H166" s="13"/>
      <c r="I166" s="13"/>
      <c r="J166" s="13">
        <f t="shared" si="10"/>
        <v>0</v>
      </c>
      <c r="K166" s="46"/>
      <c r="L166" s="46">
        <f t="shared" si="11"/>
        <v>0</v>
      </c>
    </row>
    <row r="167" spans="1:12" ht="15">
      <c r="A167" s="23" t="s">
        <v>19</v>
      </c>
      <c r="B167" s="16" t="s">
        <v>59</v>
      </c>
      <c r="C167" s="16" t="s">
        <v>144</v>
      </c>
      <c r="D167" s="214"/>
      <c r="E167" s="26">
        <v>222</v>
      </c>
      <c r="F167" s="27"/>
      <c r="G167" s="13"/>
      <c r="H167" s="112"/>
      <c r="I167" s="13"/>
      <c r="J167" s="13">
        <f t="shared" si="10"/>
        <v>0</v>
      </c>
      <c r="K167" s="46"/>
      <c r="L167" s="46">
        <f t="shared" si="11"/>
        <v>0</v>
      </c>
    </row>
    <row r="168" spans="1:12" ht="15">
      <c r="A168" s="23" t="s">
        <v>20</v>
      </c>
      <c r="B168" s="16" t="s">
        <v>59</v>
      </c>
      <c r="C168" s="16" t="s">
        <v>144</v>
      </c>
      <c r="D168" s="214"/>
      <c r="E168" s="26">
        <v>226</v>
      </c>
      <c r="F168" s="27"/>
      <c r="G168" s="13"/>
      <c r="H168" s="112"/>
      <c r="I168" s="13"/>
      <c r="J168" s="13">
        <f t="shared" si="10"/>
        <v>0</v>
      </c>
      <c r="K168" s="46"/>
      <c r="L168" s="46">
        <f t="shared" si="11"/>
        <v>0</v>
      </c>
    </row>
    <row r="169" spans="1:12" ht="15">
      <c r="A169" s="23" t="s">
        <v>21</v>
      </c>
      <c r="B169" s="16" t="s">
        <v>59</v>
      </c>
      <c r="C169" s="16" t="s">
        <v>144</v>
      </c>
      <c r="D169" s="214"/>
      <c r="E169" s="26">
        <v>226</v>
      </c>
      <c r="F169" s="27"/>
      <c r="G169" s="13"/>
      <c r="H169" s="112"/>
      <c r="I169" s="13"/>
      <c r="J169" s="13">
        <f t="shared" si="10"/>
        <v>0</v>
      </c>
      <c r="K169" s="46"/>
      <c r="L169" s="46">
        <f t="shared" si="11"/>
        <v>0</v>
      </c>
    </row>
    <row r="170" spans="1:12" ht="15">
      <c r="A170" s="215" t="s">
        <v>22</v>
      </c>
      <c r="B170" s="215" t="s">
        <v>59</v>
      </c>
      <c r="C170" s="215" t="s">
        <v>144</v>
      </c>
      <c r="D170" s="29"/>
      <c r="E170" s="209">
        <f>G165+G166+G167+G168+G169</f>
        <v>0</v>
      </c>
      <c r="F170" s="209"/>
      <c r="G170" s="209">
        <v>0</v>
      </c>
      <c r="H170" s="115">
        <f>H165+H166+H167+H168+H169</f>
        <v>0</v>
      </c>
      <c r="I170" s="13">
        <f>I165+I166+I167+I168+I169</f>
        <v>0</v>
      </c>
      <c r="J170" s="110">
        <f t="shared" si="10"/>
        <v>0</v>
      </c>
      <c r="K170" s="111">
        <f>K165+K166+K167+K168+K169</f>
        <v>0</v>
      </c>
      <c r="L170" s="111">
        <f t="shared" si="11"/>
        <v>0</v>
      </c>
    </row>
    <row r="171" spans="1:12" ht="15" customHeight="1">
      <c r="A171" s="219" t="s">
        <v>23</v>
      </c>
      <c r="B171" s="219"/>
      <c r="C171" s="219"/>
      <c r="D171" s="219"/>
      <c r="E171" s="219"/>
      <c r="F171" s="30"/>
      <c r="G171" s="45"/>
      <c r="H171" s="111"/>
      <c r="I171" s="13"/>
      <c r="J171" s="13"/>
      <c r="K171" s="46"/>
      <c r="L171" s="46"/>
    </row>
    <row r="172" spans="1:12" ht="30">
      <c r="A172" s="31" t="s">
        <v>24</v>
      </c>
      <c r="B172" s="32" t="s">
        <v>59</v>
      </c>
      <c r="C172" s="32" t="s">
        <v>144</v>
      </c>
      <c r="D172" s="220">
        <v>113</v>
      </c>
      <c r="E172" s="33">
        <v>226</v>
      </c>
      <c r="F172" s="14"/>
      <c r="G172" s="13"/>
      <c r="H172" s="13"/>
      <c r="I172" s="13"/>
      <c r="J172" s="13">
        <f>G172-H172-I172</f>
        <v>0</v>
      </c>
      <c r="K172" s="46"/>
      <c r="L172" s="46">
        <f>G172-K172</f>
        <v>0</v>
      </c>
    </row>
    <row r="173" spans="1:12" ht="15" customHeight="1">
      <c r="A173" s="221" t="s">
        <v>25</v>
      </c>
      <c r="B173" s="221"/>
      <c r="C173" s="221"/>
      <c r="D173" s="220"/>
      <c r="E173" s="209">
        <f>G172</f>
        <v>0</v>
      </c>
      <c r="F173" s="209"/>
      <c r="G173" s="209"/>
      <c r="H173" s="115">
        <f>H172</f>
        <v>0</v>
      </c>
      <c r="I173" s="13">
        <f>I172</f>
        <v>0</v>
      </c>
      <c r="J173" s="110">
        <f>E173-I173-H173</f>
        <v>0</v>
      </c>
      <c r="K173" s="111">
        <f>K172</f>
        <v>0</v>
      </c>
      <c r="L173" s="111">
        <f>E173-K173</f>
        <v>0</v>
      </c>
    </row>
    <row r="174" spans="1:12" ht="15">
      <c r="A174" s="213" t="s">
        <v>26</v>
      </c>
      <c r="B174" s="213"/>
      <c r="C174" s="213"/>
      <c r="D174" s="213"/>
      <c r="E174" s="213"/>
      <c r="F174" s="30"/>
      <c r="G174" s="13"/>
      <c r="H174" s="13"/>
      <c r="I174" s="13"/>
      <c r="J174" s="13"/>
      <c r="K174" s="46"/>
      <c r="L174" s="46"/>
    </row>
    <row r="175" spans="1:12" ht="15">
      <c r="A175" s="23" t="s">
        <v>27</v>
      </c>
      <c r="B175" s="16" t="s">
        <v>59</v>
      </c>
      <c r="C175" s="16" t="s">
        <v>144</v>
      </c>
      <c r="D175" s="220">
        <v>244</v>
      </c>
      <c r="E175" s="17">
        <v>221</v>
      </c>
      <c r="F175" s="14"/>
      <c r="G175" s="13"/>
      <c r="H175" s="13"/>
      <c r="I175" s="13"/>
      <c r="J175" s="13">
        <f>G175-H175-I175</f>
        <v>0</v>
      </c>
      <c r="K175" s="46"/>
      <c r="L175" s="46">
        <f>G175-K175</f>
        <v>0</v>
      </c>
    </row>
    <row r="176" spans="1:12" ht="15">
      <c r="A176" s="215" t="s">
        <v>28</v>
      </c>
      <c r="B176" s="215"/>
      <c r="C176" s="215"/>
      <c r="D176" s="220"/>
      <c r="E176" s="209">
        <f>G175</f>
        <v>0</v>
      </c>
      <c r="F176" s="209"/>
      <c r="G176" s="209"/>
      <c r="H176" s="115">
        <f>H175</f>
        <v>0</v>
      </c>
      <c r="I176" s="13">
        <f>I175</f>
        <v>0</v>
      </c>
      <c r="J176" s="110">
        <f>E176-I176-H176</f>
        <v>0</v>
      </c>
      <c r="K176" s="111">
        <f>K175</f>
        <v>0</v>
      </c>
      <c r="L176" s="111">
        <f>E176-K176</f>
        <v>0</v>
      </c>
    </row>
    <row r="177" spans="1:12" ht="15">
      <c r="A177" s="213" t="s">
        <v>29</v>
      </c>
      <c r="B177" s="213"/>
      <c r="C177" s="213"/>
      <c r="D177" s="213"/>
      <c r="E177" s="213"/>
      <c r="F177" s="30"/>
      <c r="G177" s="13"/>
      <c r="H177" s="13"/>
      <c r="I177" s="13"/>
      <c r="J177" s="13"/>
      <c r="K177" s="46"/>
      <c r="L177" s="46"/>
    </row>
    <row r="178" spans="1:12" ht="15">
      <c r="A178" s="23" t="s">
        <v>135</v>
      </c>
      <c r="B178" s="16" t="s">
        <v>59</v>
      </c>
      <c r="C178" s="16" t="s">
        <v>144</v>
      </c>
      <c r="D178" s="220">
        <v>244</v>
      </c>
      <c r="E178" s="17">
        <v>222</v>
      </c>
      <c r="F178" s="14"/>
      <c r="G178" s="13"/>
      <c r="H178" s="13"/>
      <c r="I178" s="13"/>
      <c r="J178" s="13">
        <f>G178-H178-I178</f>
        <v>0</v>
      </c>
      <c r="K178" s="46"/>
      <c r="L178" s="46">
        <f>G178-K178</f>
        <v>0</v>
      </c>
    </row>
    <row r="179" spans="1:12" ht="15">
      <c r="A179" s="23"/>
      <c r="B179" s="16" t="s">
        <v>59</v>
      </c>
      <c r="C179" s="16" t="s">
        <v>144</v>
      </c>
      <c r="D179" s="220"/>
      <c r="E179" s="17"/>
      <c r="F179" s="14"/>
      <c r="G179" s="13"/>
      <c r="H179" s="13"/>
      <c r="I179" s="13"/>
      <c r="J179" s="13"/>
      <c r="K179" s="46"/>
      <c r="L179" s="46"/>
    </row>
    <row r="180" spans="1:12" ht="15">
      <c r="A180" s="215" t="s">
        <v>31</v>
      </c>
      <c r="B180" s="215"/>
      <c r="C180" s="215"/>
      <c r="D180" s="220"/>
      <c r="E180" s="209">
        <f>G178+G179</f>
        <v>0</v>
      </c>
      <c r="F180" s="209">
        <f>H178+H179</f>
        <v>0</v>
      </c>
      <c r="G180" s="209">
        <f>I178+I179</f>
        <v>0</v>
      </c>
      <c r="H180" s="116">
        <f>J178+J179</f>
        <v>0</v>
      </c>
      <c r="I180" s="116">
        <f>K178+K179</f>
        <v>0</v>
      </c>
      <c r="J180" s="110">
        <f>E180-I180-H180</f>
        <v>0</v>
      </c>
      <c r="K180" s="111">
        <f>K178+K179</f>
        <v>0</v>
      </c>
      <c r="L180" s="111">
        <f>E180-K180</f>
        <v>0</v>
      </c>
    </row>
    <row r="181" spans="1:12" ht="15">
      <c r="A181" s="213" t="s">
        <v>32</v>
      </c>
      <c r="B181" s="213"/>
      <c r="C181" s="213"/>
      <c r="D181" s="213"/>
      <c r="E181" s="213"/>
      <c r="F181" s="30"/>
      <c r="G181" s="45"/>
      <c r="H181" s="45"/>
      <c r="I181" s="13"/>
      <c r="J181" s="13"/>
      <c r="K181" s="46"/>
      <c r="L181" s="46"/>
    </row>
    <row r="182" spans="1:12" ht="15">
      <c r="A182" s="35" t="s">
        <v>33</v>
      </c>
      <c r="B182" s="32" t="s">
        <v>59</v>
      </c>
      <c r="C182" s="16" t="s">
        <v>144</v>
      </c>
      <c r="D182" s="220">
        <v>244</v>
      </c>
      <c r="E182" s="220">
        <v>223</v>
      </c>
      <c r="F182" s="36"/>
      <c r="G182" s="13"/>
      <c r="H182" s="13"/>
      <c r="I182" s="13"/>
      <c r="J182" s="13">
        <f>G182-H182-I182</f>
        <v>0</v>
      </c>
      <c r="K182" s="46"/>
      <c r="L182" s="46">
        <f>G182-K182</f>
        <v>0</v>
      </c>
    </row>
    <row r="183" spans="1:12" ht="15">
      <c r="A183" s="23" t="s">
        <v>34</v>
      </c>
      <c r="B183" s="16" t="s">
        <v>59</v>
      </c>
      <c r="C183" s="16" t="s">
        <v>144</v>
      </c>
      <c r="D183" s="220"/>
      <c r="E183" s="220"/>
      <c r="F183" s="14"/>
      <c r="G183" s="13"/>
      <c r="H183" s="13"/>
      <c r="I183" s="13"/>
      <c r="J183" s="13">
        <f>G183+F183-H183-I183</f>
        <v>0</v>
      </c>
      <c r="K183" s="46"/>
      <c r="L183" s="46">
        <f>G183+F183-K183</f>
        <v>0</v>
      </c>
    </row>
    <row r="184" spans="1:12" ht="15">
      <c r="A184" s="23" t="s">
        <v>35</v>
      </c>
      <c r="B184" s="32" t="s">
        <v>59</v>
      </c>
      <c r="C184" s="16" t="s">
        <v>144</v>
      </c>
      <c r="D184" s="220"/>
      <c r="E184" s="220"/>
      <c r="F184" s="14"/>
      <c r="G184" s="13"/>
      <c r="H184" s="13"/>
      <c r="I184" s="13"/>
      <c r="J184" s="13">
        <f aca="true" t="shared" si="12" ref="J184:J189">G184-H184-I184</f>
        <v>0</v>
      </c>
      <c r="K184" s="46"/>
      <c r="L184" s="46">
        <f aca="true" t="shared" si="13" ref="L184:L189">G184-K184</f>
        <v>0</v>
      </c>
    </row>
    <row r="185" spans="1:12" ht="15">
      <c r="A185" s="23" t="s">
        <v>36</v>
      </c>
      <c r="B185" s="16" t="s">
        <v>59</v>
      </c>
      <c r="C185" s="16" t="s">
        <v>144</v>
      </c>
      <c r="D185" s="220"/>
      <c r="E185" s="220"/>
      <c r="F185" s="14"/>
      <c r="G185" s="13"/>
      <c r="H185" s="13"/>
      <c r="I185" s="13"/>
      <c r="J185" s="13">
        <f t="shared" si="12"/>
        <v>0</v>
      </c>
      <c r="K185" s="46"/>
      <c r="L185" s="46">
        <f t="shared" si="13"/>
        <v>0</v>
      </c>
    </row>
    <row r="186" spans="1:12" ht="15">
      <c r="A186" s="23" t="s">
        <v>37</v>
      </c>
      <c r="B186" s="32" t="s">
        <v>59</v>
      </c>
      <c r="C186" s="16" t="s">
        <v>144</v>
      </c>
      <c r="D186" s="220"/>
      <c r="E186" s="220"/>
      <c r="F186" s="14"/>
      <c r="G186" s="13"/>
      <c r="H186" s="13"/>
      <c r="I186" s="13"/>
      <c r="J186" s="13">
        <f t="shared" si="12"/>
        <v>0</v>
      </c>
      <c r="K186" s="46"/>
      <c r="L186" s="46">
        <f t="shared" si="13"/>
        <v>0</v>
      </c>
    </row>
    <row r="187" spans="1:12" ht="15">
      <c r="A187" s="23" t="s">
        <v>38</v>
      </c>
      <c r="B187" s="16" t="s">
        <v>59</v>
      </c>
      <c r="C187" s="16" t="s">
        <v>144</v>
      </c>
      <c r="D187" s="220"/>
      <c r="E187" s="220"/>
      <c r="F187" s="14"/>
      <c r="G187" s="13"/>
      <c r="H187" s="13"/>
      <c r="I187" s="13"/>
      <c r="J187" s="13">
        <f t="shared" si="12"/>
        <v>0</v>
      </c>
      <c r="K187" s="46"/>
      <c r="L187" s="46">
        <f t="shared" si="13"/>
        <v>0</v>
      </c>
    </row>
    <row r="188" spans="1:12" ht="15">
      <c r="A188" s="23" t="s">
        <v>39</v>
      </c>
      <c r="B188" s="32" t="s">
        <v>59</v>
      </c>
      <c r="C188" s="16" t="s">
        <v>144</v>
      </c>
      <c r="D188" s="220"/>
      <c r="E188" s="220"/>
      <c r="F188" s="14"/>
      <c r="G188" s="13"/>
      <c r="H188" s="112"/>
      <c r="I188" s="13"/>
      <c r="J188" s="13">
        <f t="shared" si="12"/>
        <v>0</v>
      </c>
      <c r="K188" s="46"/>
      <c r="L188" s="46">
        <f t="shared" si="13"/>
        <v>0</v>
      </c>
    </row>
    <row r="189" spans="1:12" ht="15">
      <c r="A189" s="23" t="s">
        <v>40</v>
      </c>
      <c r="B189" s="32" t="s">
        <v>59</v>
      </c>
      <c r="C189" s="16" t="s">
        <v>144</v>
      </c>
      <c r="D189" s="220"/>
      <c r="E189" s="220"/>
      <c r="F189" s="14"/>
      <c r="G189" s="13"/>
      <c r="H189" s="112"/>
      <c r="I189" s="13"/>
      <c r="J189" s="13">
        <f t="shared" si="12"/>
        <v>0</v>
      </c>
      <c r="K189" s="46"/>
      <c r="L189" s="46">
        <f t="shared" si="13"/>
        <v>0</v>
      </c>
    </row>
    <row r="190" spans="1:12" ht="15">
      <c r="A190" s="215" t="s">
        <v>41</v>
      </c>
      <c r="B190" s="215"/>
      <c r="C190" s="215"/>
      <c r="D190" s="220"/>
      <c r="E190" s="209">
        <f>G182+G183+G184+G185+G186+G187+G188+G189</f>
        <v>0</v>
      </c>
      <c r="F190" s="209"/>
      <c r="G190" s="209"/>
      <c r="H190" s="45">
        <f>H182+H183+H184+H185+H186+H187+H188+H189</f>
        <v>0</v>
      </c>
      <c r="I190" s="110">
        <f>I182+I183+I184+I185+I186+I187+I188+I189</f>
        <v>0</v>
      </c>
      <c r="J190" s="110">
        <f>E190-H190-I190</f>
        <v>0</v>
      </c>
      <c r="K190" s="111">
        <f>K182+K183+K184+K185+K186+K187+K188+K189</f>
        <v>0</v>
      </c>
      <c r="L190" s="111">
        <f>E190-K190</f>
        <v>0</v>
      </c>
    </row>
    <row r="191" spans="1:12" s="47" customFormat="1" ht="13.5" customHeight="1">
      <c r="A191" s="219" t="s">
        <v>42</v>
      </c>
      <c r="B191" s="219"/>
      <c r="C191" s="219"/>
      <c r="D191" s="219"/>
      <c r="E191" s="219"/>
      <c r="F191" s="44"/>
      <c r="G191" s="45"/>
      <c r="H191" s="45"/>
      <c r="I191" s="13"/>
      <c r="J191" s="13"/>
      <c r="K191" s="46"/>
      <c r="L191" s="46"/>
    </row>
    <row r="192" spans="1:12" ht="15">
      <c r="A192" s="35" t="s">
        <v>43</v>
      </c>
      <c r="B192" s="32" t="s">
        <v>59</v>
      </c>
      <c r="C192" s="32" t="s">
        <v>144</v>
      </c>
      <c r="D192" s="220">
        <v>244</v>
      </c>
      <c r="E192" s="17">
        <v>224</v>
      </c>
      <c r="F192" s="14"/>
      <c r="G192" s="13"/>
      <c r="H192" s="13"/>
      <c r="I192" s="13"/>
      <c r="J192" s="13">
        <f>G192-H192-I192</f>
        <v>0</v>
      </c>
      <c r="K192" s="46"/>
      <c r="L192" s="46"/>
    </row>
    <row r="193" spans="1:12" ht="15">
      <c r="A193" s="223" t="s">
        <v>44</v>
      </c>
      <c r="B193" s="223"/>
      <c r="C193" s="223"/>
      <c r="D193" s="220"/>
      <c r="E193" s="224">
        <f>G192</f>
        <v>0</v>
      </c>
      <c r="F193" s="224"/>
      <c r="G193" s="224"/>
      <c r="H193" s="115">
        <f>H192</f>
        <v>0</v>
      </c>
      <c r="I193" s="13">
        <f>I192</f>
        <v>0</v>
      </c>
      <c r="J193" s="110">
        <f>E193-I193-H193</f>
        <v>0</v>
      </c>
      <c r="K193" s="111">
        <f>K192</f>
        <v>0</v>
      </c>
      <c r="L193" s="111">
        <f>E193-K193</f>
        <v>0</v>
      </c>
    </row>
    <row r="194" spans="1:12" ht="15">
      <c r="A194" s="213" t="s">
        <v>45</v>
      </c>
      <c r="B194" s="213"/>
      <c r="C194" s="213"/>
      <c r="D194" s="213"/>
      <c r="E194" s="213"/>
      <c r="F194" s="30"/>
      <c r="G194" s="45"/>
      <c r="H194" s="45"/>
      <c r="I194" s="13"/>
      <c r="J194" s="13"/>
      <c r="K194" s="46"/>
      <c r="L194" s="46"/>
    </row>
    <row r="195" spans="1:12" ht="15">
      <c r="A195" s="35" t="s">
        <v>46</v>
      </c>
      <c r="B195" s="32" t="s">
        <v>59</v>
      </c>
      <c r="C195" s="16" t="s">
        <v>144</v>
      </c>
      <c r="D195" s="220">
        <v>244</v>
      </c>
      <c r="E195" s="220">
        <v>225</v>
      </c>
      <c r="F195" s="14"/>
      <c r="G195" s="13"/>
      <c r="H195" s="13"/>
      <c r="I195" s="13"/>
      <c r="J195" s="110">
        <f aca="true" t="shared" si="14" ref="J195:J213">G195-H195-I195</f>
        <v>0</v>
      </c>
      <c r="K195" s="46"/>
      <c r="L195" s="46">
        <f aca="true" t="shared" si="15" ref="L195:L213">G195-K195</f>
        <v>0</v>
      </c>
    </row>
    <row r="196" spans="1:12" ht="15">
      <c r="A196" s="23" t="s">
        <v>47</v>
      </c>
      <c r="B196" s="16" t="s">
        <v>59</v>
      </c>
      <c r="C196" s="16" t="s">
        <v>144</v>
      </c>
      <c r="D196" s="220"/>
      <c r="E196" s="220"/>
      <c r="F196" s="14"/>
      <c r="G196" s="13"/>
      <c r="H196" s="13"/>
      <c r="I196" s="13"/>
      <c r="J196" s="110">
        <f t="shared" si="14"/>
        <v>0</v>
      </c>
      <c r="K196" s="46"/>
      <c r="L196" s="46">
        <f t="shared" si="15"/>
        <v>0</v>
      </c>
    </row>
    <row r="197" spans="1:12" ht="30">
      <c r="A197" s="38" t="s">
        <v>48</v>
      </c>
      <c r="B197" s="32" t="s">
        <v>59</v>
      </c>
      <c r="C197" s="16" t="s">
        <v>144</v>
      </c>
      <c r="D197" s="220"/>
      <c r="E197" s="220"/>
      <c r="F197" s="14"/>
      <c r="G197" s="13"/>
      <c r="H197" s="13"/>
      <c r="I197" s="13"/>
      <c r="J197" s="110">
        <f t="shared" si="14"/>
        <v>0</v>
      </c>
      <c r="K197" s="46"/>
      <c r="L197" s="46">
        <f t="shared" si="15"/>
        <v>0</v>
      </c>
    </row>
    <row r="198" spans="1:12" ht="15">
      <c r="A198" s="23" t="s">
        <v>136</v>
      </c>
      <c r="B198" s="16" t="s">
        <v>59</v>
      </c>
      <c r="C198" s="16" t="s">
        <v>144</v>
      </c>
      <c r="D198" s="220"/>
      <c r="E198" s="220"/>
      <c r="F198" s="14"/>
      <c r="G198" s="13"/>
      <c r="H198" s="13"/>
      <c r="I198" s="13"/>
      <c r="J198" s="13">
        <f t="shared" si="14"/>
        <v>0</v>
      </c>
      <c r="K198" s="46"/>
      <c r="L198" s="46">
        <f t="shared" si="15"/>
        <v>0</v>
      </c>
    </row>
    <row r="199" spans="1:12" ht="15">
      <c r="A199" s="38" t="s">
        <v>49</v>
      </c>
      <c r="B199" s="32" t="s">
        <v>59</v>
      </c>
      <c r="C199" s="16" t="s">
        <v>144</v>
      </c>
      <c r="D199" s="220"/>
      <c r="E199" s="220"/>
      <c r="F199" s="14"/>
      <c r="G199" s="13"/>
      <c r="H199" s="13"/>
      <c r="I199" s="13"/>
      <c r="J199" s="13">
        <f t="shared" si="14"/>
        <v>0</v>
      </c>
      <c r="K199" s="46"/>
      <c r="L199" s="46">
        <f t="shared" si="15"/>
        <v>0</v>
      </c>
    </row>
    <row r="200" spans="1:12" ht="15">
      <c r="A200" s="23" t="s">
        <v>50</v>
      </c>
      <c r="B200" s="16" t="s">
        <v>59</v>
      </c>
      <c r="C200" s="16" t="s">
        <v>144</v>
      </c>
      <c r="D200" s="220"/>
      <c r="E200" s="220"/>
      <c r="F200" s="14"/>
      <c r="G200" s="13"/>
      <c r="H200" s="13"/>
      <c r="I200" s="13"/>
      <c r="J200" s="13">
        <f t="shared" si="14"/>
        <v>0</v>
      </c>
      <c r="K200" s="46"/>
      <c r="L200" s="46">
        <f t="shared" si="15"/>
        <v>0</v>
      </c>
    </row>
    <row r="201" spans="1:12" ht="15">
      <c r="A201" s="38" t="s">
        <v>51</v>
      </c>
      <c r="B201" s="32" t="s">
        <v>59</v>
      </c>
      <c r="C201" s="16" t="s">
        <v>144</v>
      </c>
      <c r="D201" s="220"/>
      <c r="E201" s="220"/>
      <c r="F201" s="14"/>
      <c r="G201" s="13"/>
      <c r="H201" s="13"/>
      <c r="I201" s="13"/>
      <c r="J201" s="13">
        <f t="shared" si="14"/>
        <v>0</v>
      </c>
      <c r="K201" s="46"/>
      <c r="L201" s="46">
        <f t="shared" si="15"/>
        <v>0</v>
      </c>
    </row>
    <row r="202" spans="1:12" ht="15">
      <c r="A202" s="35" t="s">
        <v>52</v>
      </c>
      <c r="B202" s="16" t="s">
        <v>59</v>
      </c>
      <c r="C202" s="16" t="s">
        <v>144</v>
      </c>
      <c r="D202" s="220"/>
      <c r="E202" s="220"/>
      <c r="F202" s="14"/>
      <c r="G202" s="13"/>
      <c r="H202" s="13"/>
      <c r="I202" s="13"/>
      <c r="J202" s="13">
        <f t="shared" si="14"/>
        <v>0</v>
      </c>
      <c r="K202" s="46"/>
      <c r="L202" s="46">
        <f t="shared" si="15"/>
        <v>0</v>
      </c>
    </row>
    <row r="203" spans="1:12" ht="15">
      <c r="A203" s="23" t="s">
        <v>53</v>
      </c>
      <c r="B203" s="32" t="s">
        <v>59</v>
      </c>
      <c r="C203" s="16" t="s">
        <v>144</v>
      </c>
      <c r="D203" s="220"/>
      <c r="E203" s="220"/>
      <c r="F203" s="14"/>
      <c r="G203" s="13"/>
      <c r="H203" s="13"/>
      <c r="I203" s="13"/>
      <c r="J203" s="13">
        <f t="shared" si="14"/>
        <v>0</v>
      </c>
      <c r="K203" s="46"/>
      <c r="L203" s="46">
        <f t="shared" si="15"/>
        <v>0</v>
      </c>
    </row>
    <row r="204" spans="1:12" ht="15">
      <c r="A204" s="23" t="s">
        <v>54</v>
      </c>
      <c r="B204" s="16" t="s">
        <v>59</v>
      </c>
      <c r="C204" s="16" t="s">
        <v>144</v>
      </c>
      <c r="D204" s="220"/>
      <c r="E204" s="220"/>
      <c r="F204" s="14"/>
      <c r="G204" s="13"/>
      <c r="H204" s="13"/>
      <c r="I204" s="13"/>
      <c r="J204" s="13">
        <f t="shared" si="14"/>
        <v>0</v>
      </c>
      <c r="K204" s="46"/>
      <c r="L204" s="46">
        <f t="shared" si="15"/>
        <v>0</v>
      </c>
    </row>
    <row r="205" spans="1:12" ht="15">
      <c r="A205" s="23" t="s">
        <v>55</v>
      </c>
      <c r="B205" s="32" t="s">
        <v>59</v>
      </c>
      <c r="C205" s="16" t="s">
        <v>144</v>
      </c>
      <c r="D205" s="220"/>
      <c r="E205" s="220"/>
      <c r="F205" s="14"/>
      <c r="G205" s="13"/>
      <c r="H205" s="13"/>
      <c r="I205" s="13"/>
      <c r="J205" s="13">
        <f t="shared" si="14"/>
        <v>0</v>
      </c>
      <c r="K205" s="46"/>
      <c r="L205" s="46">
        <f t="shared" si="15"/>
        <v>0</v>
      </c>
    </row>
    <row r="206" spans="1:12" ht="15">
      <c r="A206" s="23" t="s">
        <v>56</v>
      </c>
      <c r="B206" s="16" t="s">
        <v>59</v>
      </c>
      <c r="C206" s="16" t="s">
        <v>144</v>
      </c>
      <c r="D206" s="220"/>
      <c r="E206" s="220"/>
      <c r="F206" s="14"/>
      <c r="G206" s="13"/>
      <c r="H206" s="13"/>
      <c r="I206" s="13"/>
      <c r="J206" s="13">
        <f t="shared" si="14"/>
        <v>0</v>
      </c>
      <c r="K206" s="46"/>
      <c r="L206" s="46">
        <f t="shared" si="15"/>
        <v>0</v>
      </c>
    </row>
    <row r="207" spans="1:12" ht="15">
      <c r="A207" s="38" t="s">
        <v>57</v>
      </c>
      <c r="B207" s="32" t="s">
        <v>59</v>
      </c>
      <c r="C207" s="16" t="s">
        <v>144</v>
      </c>
      <c r="D207" s="220"/>
      <c r="E207" s="220"/>
      <c r="F207" s="14"/>
      <c r="G207" s="13"/>
      <c r="H207" s="13"/>
      <c r="I207" s="13"/>
      <c r="J207" s="13">
        <f t="shared" si="14"/>
        <v>0</v>
      </c>
      <c r="K207" s="46"/>
      <c r="L207" s="46">
        <f t="shared" si="15"/>
        <v>0</v>
      </c>
    </row>
    <row r="208" spans="1:12" ht="15">
      <c r="A208" s="23"/>
      <c r="B208" s="16" t="s">
        <v>59</v>
      </c>
      <c r="C208" s="16" t="s">
        <v>144</v>
      </c>
      <c r="D208" s="220"/>
      <c r="E208" s="220"/>
      <c r="F208" s="14"/>
      <c r="G208" s="13"/>
      <c r="H208" s="13"/>
      <c r="I208" s="13"/>
      <c r="J208" s="13">
        <f t="shared" si="14"/>
        <v>0</v>
      </c>
      <c r="K208" s="46"/>
      <c r="L208" s="46">
        <f t="shared" si="15"/>
        <v>0</v>
      </c>
    </row>
    <row r="209" spans="1:12" ht="15">
      <c r="A209" s="38" t="s">
        <v>60</v>
      </c>
      <c r="B209" s="32" t="s">
        <v>59</v>
      </c>
      <c r="C209" s="16" t="s">
        <v>144</v>
      </c>
      <c r="D209" s="220"/>
      <c r="E209" s="220"/>
      <c r="F209" s="14"/>
      <c r="G209" s="13"/>
      <c r="H209" s="13"/>
      <c r="I209" s="13"/>
      <c r="J209" s="13">
        <f t="shared" si="14"/>
        <v>0</v>
      </c>
      <c r="K209" s="46"/>
      <c r="L209" s="46">
        <f t="shared" si="15"/>
        <v>0</v>
      </c>
    </row>
    <row r="210" spans="1:12" ht="15">
      <c r="A210" s="23"/>
      <c r="B210" s="16" t="s">
        <v>59</v>
      </c>
      <c r="C210" s="16" t="s">
        <v>144</v>
      </c>
      <c r="D210" s="220"/>
      <c r="E210" s="220"/>
      <c r="F210" s="14"/>
      <c r="G210" s="13"/>
      <c r="H210" s="13"/>
      <c r="I210" s="13"/>
      <c r="J210" s="13">
        <f t="shared" si="14"/>
        <v>0</v>
      </c>
      <c r="K210" s="46"/>
      <c r="L210" s="46">
        <f t="shared" si="15"/>
        <v>0</v>
      </c>
    </row>
    <row r="211" spans="1:12" ht="15">
      <c r="A211" s="38"/>
      <c r="B211" s="32" t="s">
        <v>59</v>
      </c>
      <c r="C211" s="16" t="s">
        <v>144</v>
      </c>
      <c r="D211" s="220"/>
      <c r="E211" s="220"/>
      <c r="F211" s="14"/>
      <c r="G211" s="13"/>
      <c r="H211" s="13"/>
      <c r="I211" s="13"/>
      <c r="J211" s="13">
        <f t="shared" si="14"/>
        <v>0</v>
      </c>
      <c r="K211" s="46"/>
      <c r="L211" s="46">
        <f t="shared" si="15"/>
        <v>0</v>
      </c>
    </row>
    <row r="212" spans="1:12" ht="15">
      <c r="A212" s="23"/>
      <c r="B212" s="16" t="s">
        <v>59</v>
      </c>
      <c r="C212" s="16" t="s">
        <v>144</v>
      </c>
      <c r="D212" s="220"/>
      <c r="E212" s="220"/>
      <c r="F212" s="14"/>
      <c r="G212" s="13"/>
      <c r="H212" s="13"/>
      <c r="I212" s="13"/>
      <c r="J212" s="13">
        <f t="shared" si="14"/>
        <v>0</v>
      </c>
      <c r="K212" s="46"/>
      <c r="L212" s="46">
        <f t="shared" si="15"/>
        <v>0</v>
      </c>
    </row>
    <row r="213" spans="1:12" ht="15">
      <c r="A213" s="38"/>
      <c r="B213" s="32" t="s">
        <v>59</v>
      </c>
      <c r="C213" s="16" t="s">
        <v>144</v>
      </c>
      <c r="D213" s="220"/>
      <c r="E213" s="220"/>
      <c r="F213" s="14"/>
      <c r="G213" s="13"/>
      <c r="H213" s="13"/>
      <c r="I213" s="13"/>
      <c r="J213" s="13">
        <f t="shared" si="14"/>
        <v>0</v>
      </c>
      <c r="K213" s="46"/>
      <c r="L213" s="46">
        <f t="shared" si="15"/>
        <v>0</v>
      </c>
    </row>
    <row r="214" spans="1:12" ht="15" customHeight="1">
      <c r="A214" s="221" t="s">
        <v>61</v>
      </c>
      <c r="B214" s="221"/>
      <c r="C214" s="221"/>
      <c r="D214" s="220"/>
      <c r="E214" s="209">
        <f>G195+G196+G197+G198+G199+G200+G201+G202+G203+G204+G205+G206+G207+G209+G210+G211+G213</f>
        <v>0</v>
      </c>
      <c r="F214" s="209"/>
      <c r="G214" s="209"/>
      <c r="H214" s="45">
        <f>H195+H196+H197+H198+H199+H201+H202+H203+H204+H205+H206+H207+H209+H210+H211+H213</f>
        <v>0</v>
      </c>
      <c r="I214" s="110">
        <f>I195+I196+I197+I198+I199+I201+I202+I203+I204+I205+I206+I207+I209+I210+I211+I213</f>
        <v>0</v>
      </c>
      <c r="J214" s="110">
        <f>E214-I214-H214</f>
        <v>0</v>
      </c>
      <c r="K214" s="111">
        <f>K195+K196+K197+K198+K199+K201+K202+K203+K204+K205+K206+K207+K209+K210+K211+K213</f>
        <v>0</v>
      </c>
      <c r="L214" s="111">
        <f>E214-K214</f>
        <v>0</v>
      </c>
    </row>
    <row r="215" spans="1:12" ht="15">
      <c r="A215" s="213" t="s">
        <v>23</v>
      </c>
      <c r="B215" s="213"/>
      <c r="C215" s="213"/>
      <c r="D215" s="213"/>
      <c r="E215" s="213"/>
      <c r="F215" s="30"/>
      <c r="G215" s="45"/>
      <c r="H215" s="45"/>
      <c r="I215" s="13"/>
      <c r="J215" s="13"/>
      <c r="K215" s="46"/>
      <c r="L215" s="46"/>
    </row>
    <row r="216" spans="1:12" ht="15">
      <c r="A216" s="35" t="s">
        <v>62</v>
      </c>
      <c r="B216" s="32" t="s">
        <v>59</v>
      </c>
      <c r="C216" s="16" t="s">
        <v>144</v>
      </c>
      <c r="D216" s="220">
        <v>244</v>
      </c>
      <c r="E216" s="220">
        <v>226</v>
      </c>
      <c r="F216" s="36"/>
      <c r="G216" s="13"/>
      <c r="H216" s="13"/>
      <c r="I216" s="13"/>
      <c r="J216" s="13">
        <f aca="true" t="shared" si="16" ref="J216:J228">G216-H216-I216</f>
        <v>0</v>
      </c>
      <c r="K216" s="46"/>
      <c r="L216" s="46">
        <f aca="true" t="shared" si="17" ref="L216:L228">G216-K216</f>
        <v>0</v>
      </c>
    </row>
    <row r="217" spans="1:12" ht="15">
      <c r="A217" s="23" t="s">
        <v>63</v>
      </c>
      <c r="B217" s="16" t="s">
        <v>59</v>
      </c>
      <c r="C217" s="16" t="s">
        <v>144</v>
      </c>
      <c r="D217" s="220"/>
      <c r="E217" s="220"/>
      <c r="F217" s="14"/>
      <c r="G217" s="13"/>
      <c r="H217" s="13"/>
      <c r="I217" s="13"/>
      <c r="J217" s="13">
        <f t="shared" si="16"/>
        <v>0</v>
      </c>
      <c r="K217" s="46"/>
      <c r="L217" s="46">
        <f t="shared" si="17"/>
        <v>0</v>
      </c>
    </row>
    <row r="218" spans="1:12" ht="15">
      <c r="A218" s="23" t="s">
        <v>64</v>
      </c>
      <c r="B218" s="32" t="s">
        <v>59</v>
      </c>
      <c r="C218" s="16" t="s">
        <v>144</v>
      </c>
      <c r="D218" s="220"/>
      <c r="E218" s="220"/>
      <c r="F218" s="14"/>
      <c r="G218" s="13"/>
      <c r="H218" s="13"/>
      <c r="I218" s="13"/>
      <c r="J218" s="13">
        <f t="shared" si="16"/>
        <v>0</v>
      </c>
      <c r="K218" s="46"/>
      <c r="L218" s="46">
        <f t="shared" si="17"/>
        <v>0</v>
      </c>
    </row>
    <row r="219" spans="1:12" ht="15">
      <c r="A219" s="23" t="s">
        <v>65</v>
      </c>
      <c r="B219" s="16" t="s">
        <v>59</v>
      </c>
      <c r="C219" s="16" t="s">
        <v>144</v>
      </c>
      <c r="D219" s="220"/>
      <c r="E219" s="220"/>
      <c r="F219" s="14"/>
      <c r="G219" s="126">
        <v>0</v>
      </c>
      <c r="H219" s="13"/>
      <c r="I219" s="13">
        <v>0</v>
      </c>
      <c r="J219" s="13">
        <f t="shared" si="16"/>
        <v>0</v>
      </c>
      <c r="K219" s="46"/>
      <c r="L219" s="46">
        <f t="shared" si="17"/>
        <v>0</v>
      </c>
    </row>
    <row r="220" spans="1:12" ht="15">
      <c r="A220" s="23" t="s">
        <v>66</v>
      </c>
      <c r="B220" s="32" t="s">
        <v>59</v>
      </c>
      <c r="C220" s="16" t="s">
        <v>144</v>
      </c>
      <c r="D220" s="220"/>
      <c r="E220" s="220"/>
      <c r="F220" s="14"/>
      <c r="G220" s="13"/>
      <c r="H220" s="13"/>
      <c r="I220" s="13"/>
      <c r="J220" s="13">
        <f t="shared" si="16"/>
        <v>0</v>
      </c>
      <c r="K220" s="46"/>
      <c r="L220" s="46">
        <f t="shared" si="17"/>
        <v>0</v>
      </c>
    </row>
    <row r="221" spans="1:12" ht="15">
      <c r="A221" s="23" t="s">
        <v>67</v>
      </c>
      <c r="B221" s="16" t="s">
        <v>59</v>
      </c>
      <c r="C221" s="16" t="s">
        <v>144</v>
      </c>
      <c r="D221" s="220"/>
      <c r="E221" s="220"/>
      <c r="F221" s="14"/>
      <c r="G221" s="13"/>
      <c r="H221" s="13"/>
      <c r="I221" s="13"/>
      <c r="J221" s="13">
        <f t="shared" si="16"/>
        <v>0</v>
      </c>
      <c r="K221" s="46"/>
      <c r="L221" s="46">
        <f t="shared" si="17"/>
        <v>0</v>
      </c>
    </row>
    <row r="222" spans="1:12" ht="15">
      <c r="A222" s="35" t="s">
        <v>68</v>
      </c>
      <c r="B222" s="32" t="s">
        <v>59</v>
      </c>
      <c r="C222" s="16" t="s">
        <v>144</v>
      </c>
      <c r="D222" s="220"/>
      <c r="E222" s="220"/>
      <c r="F222" s="36"/>
      <c r="G222" s="13"/>
      <c r="H222" s="13"/>
      <c r="I222" s="13"/>
      <c r="J222" s="13">
        <f t="shared" si="16"/>
        <v>0</v>
      </c>
      <c r="K222" s="46"/>
      <c r="L222" s="46">
        <f t="shared" si="17"/>
        <v>0</v>
      </c>
    </row>
    <row r="223" spans="1:12" ht="15">
      <c r="A223" s="23" t="s">
        <v>69</v>
      </c>
      <c r="B223" s="16" t="s">
        <v>59</v>
      </c>
      <c r="C223" s="16" t="s">
        <v>144</v>
      </c>
      <c r="D223" s="220"/>
      <c r="E223" s="220"/>
      <c r="F223" s="14"/>
      <c r="G223" s="13"/>
      <c r="H223" s="13"/>
      <c r="I223" s="13"/>
      <c r="J223" s="13">
        <f t="shared" si="16"/>
        <v>0</v>
      </c>
      <c r="K223" s="46"/>
      <c r="L223" s="46">
        <f t="shared" si="17"/>
        <v>0</v>
      </c>
    </row>
    <row r="224" spans="1:12" ht="15">
      <c r="A224" s="23"/>
      <c r="B224" s="32" t="s">
        <v>59</v>
      </c>
      <c r="C224" s="16" t="s">
        <v>144</v>
      </c>
      <c r="D224" s="220"/>
      <c r="E224" s="220"/>
      <c r="F224" s="14"/>
      <c r="G224" s="13"/>
      <c r="H224" s="13"/>
      <c r="I224" s="13"/>
      <c r="J224" s="13">
        <f t="shared" si="16"/>
        <v>0</v>
      </c>
      <c r="K224" s="46"/>
      <c r="L224" s="46">
        <f t="shared" si="17"/>
        <v>0</v>
      </c>
    </row>
    <row r="225" spans="1:12" ht="15">
      <c r="A225" s="23" t="s">
        <v>70</v>
      </c>
      <c r="B225" s="16" t="s">
        <v>59</v>
      </c>
      <c r="C225" s="16" t="s">
        <v>144</v>
      </c>
      <c r="D225" s="220"/>
      <c r="E225" s="220"/>
      <c r="F225" s="14"/>
      <c r="G225" s="13"/>
      <c r="H225" s="13"/>
      <c r="I225" s="13"/>
      <c r="J225" s="13">
        <f t="shared" si="16"/>
        <v>0</v>
      </c>
      <c r="K225" s="46"/>
      <c r="L225" s="46">
        <f t="shared" si="17"/>
        <v>0</v>
      </c>
    </row>
    <row r="226" spans="1:12" ht="15">
      <c r="A226" s="23" t="s">
        <v>71</v>
      </c>
      <c r="B226" s="32" t="s">
        <v>59</v>
      </c>
      <c r="C226" s="16" t="s">
        <v>144</v>
      </c>
      <c r="D226" s="220"/>
      <c r="E226" s="220"/>
      <c r="F226" s="14"/>
      <c r="G226" s="13"/>
      <c r="H226" s="13"/>
      <c r="I226" s="13"/>
      <c r="J226" s="13">
        <f t="shared" si="16"/>
        <v>0</v>
      </c>
      <c r="K226" s="46"/>
      <c r="L226" s="46">
        <f t="shared" si="17"/>
        <v>0</v>
      </c>
    </row>
    <row r="227" spans="1:12" ht="15">
      <c r="A227" s="23"/>
      <c r="B227" s="16" t="s">
        <v>59</v>
      </c>
      <c r="C227" s="16" t="s">
        <v>144</v>
      </c>
      <c r="D227" s="220"/>
      <c r="E227" s="220"/>
      <c r="F227" s="14"/>
      <c r="G227" s="13"/>
      <c r="H227" s="13"/>
      <c r="I227" s="13"/>
      <c r="J227" s="13">
        <f t="shared" si="16"/>
        <v>0</v>
      </c>
      <c r="K227" s="46"/>
      <c r="L227" s="46">
        <f t="shared" si="17"/>
        <v>0</v>
      </c>
    </row>
    <row r="228" spans="1:12" ht="15">
      <c r="A228" s="38"/>
      <c r="B228" s="32" t="s">
        <v>59</v>
      </c>
      <c r="C228" s="16" t="s">
        <v>144</v>
      </c>
      <c r="D228" s="220"/>
      <c r="E228" s="220"/>
      <c r="F228" s="14"/>
      <c r="G228" s="13"/>
      <c r="H228" s="13"/>
      <c r="I228" s="13"/>
      <c r="J228" s="13">
        <f t="shared" si="16"/>
        <v>0</v>
      </c>
      <c r="K228" s="46"/>
      <c r="L228" s="46">
        <f t="shared" si="17"/>
        <v>0</v>
      </c>
    </row>
    <row r="229" spans="1:12" ht="15" customHeight="1">
      <c r="A229" s="221" t="s">
        <v>25</v>
      </c>
      <c r="B229" s="221"/>
      <c r="C229" s="221"/>
      <c r="D229" s="220"/>
      <c r="E229" s="209">
        <f>G216+G217+G218+G219+G220+G221+G222+G223+G225+G226+G227+G228</f>
        <v>0</v>
      </c>
      <c r="F229" s="209"/>
      <c r="G229" s="209"/>
      <c r="H229" s="45">
        <f>H216+H217+H219+H220+H221+H222+H223+H225+H226+H227+H228</f>
        <v>0</v>
      </c>
      <c r="I229" s="110">
        <f>I216+I217+I219+I220+I221+I222+I223+I225+I226+I227+I228</f>
        <v>0</v>
      </c>
      <c r="J229" s="110">
        <f>E229-I229-H229</f>
        <v>0</v>
      </c>
      <c r="K229" s="111">
        <f>K216+K217+K219+K220+K221+K222+K223+K225+K226+K227+K228</f>
        <v>0</v>
      </c>
      <c r="L229" s="111">
        <f>E229-K229</f>
        <v>0</v>
      </c>
    </row>
    <row r="230" spans="1:12" ht="15" customHeight="1">
      <c r="A230" s="219" t="s">
        <v>72</v>
      </c>
      <c r="B230" s="219"/>
      <c r="C230" s="219"/>
      <c r="D230" s="219"/>
      <c r="E230" s="219"/>
      <c r="F230" s="30"/>
      <c r="G230" s="45"/>
      <c r="H230" s="111"/>
      <c r="I230" s="13"/>
      <c r="J230" s="13"/>
      <c r="K230" s="46"/>
      <c r="L230" s="46"/>
    </row>
    <row r="231" spans="1:12" ht="15">
      <c r="A231" s="31" t="s">
        <v>73</v>
      </c>
      <c r="B231" s="32" t="s">
        <v>59</v>
      </c>
      <c r="C231" s="16" t="s">
        <v>144</v>
      </c>
      <c r="D231" s="220">
        <v>244</v>
      </c>
      <c r="E231" s="214">
        <v>227</v>
      </c>
      <c r="F231" s="14"/>
      <c r="G231" s="13"/>
      <c r="H231" s="13"/>
      <c r="I231" s="13"/>
      <c r="J231" s="13">
        <f>G231-H231-I231</f>
        <v>0</v>
      </c>
      <c r="K231" s="46"/>
      <c r="L231" s="46">
        <f>G231-K231</f>
        <v>0</v>
      </c>
    </row>
    <row r="232" spans="1:12" ht="15">
      <c r="A232" s="38"/>
      <c r="B232" s="16" t="s">
        <v>59</v>
      </c>
      <c r="C232" s="16" t="s">
        <v>144</v>
      </c>
      <c r="D232" s="220"/>
      <c r="E232" s="214"/>
      <c r="F232" s="36"/>
      <c r="G232" s="13"/>
      <c r="H232" s="13"/>
      <c r="I232" s="13"/>
      <c r="J232" s="13">
        <f>G232-H232-I232</f>
        <v>0</v>
      </c>
      <c r="K232" s="118"/>
      <c r="L232" s="46">
        <f>G232-K232</f>
        <v>0</v>
      </c>
    </row>
    <row r="233" spans="1:12" ht="15">
      <c r="A233" s="23"/>
      <c r="B233" s="16" t="s">
        <v>59</v>
      </c>
      <c r="C233" s="16" t="s">
        <v>144</v>
      </c>
      <c r="D233" s="220"/>
      <c r="E233" s="214"/>
      <c r="F233" s="14"/>
      <c r="G233" s="112"/>
      <c r="H233" s="13"/>
      <c r="I233" s="13"/>
      <c r="J233" s="13">
        <f>G233-H233-I233</f>
        <v>0</v>
      </c>
      <c r="K233" s="46"/>
      <c r="L233" s="46">
        <f>G233-K233</f>
        <v>0</v>
      </c>
    </row>
    <row r="234" spans="1:12" ht="15" customHeight="1">
      <c r="A234" s="221" t="s">
        <v>75</v>
      </c>
      <c r="B234" s="221"/>
      <c r="C234" s="221"/>
      <c r="D234" s="220"/>
      <c r="E234" s="216">
        <f>G232+G231+G233</f>
        <v>0</v>
      </c>
      <c r="F234" s="216"/>
      <c r="G234" s="216"/>
      <c r="H234" s="115">
        <f>H231+H232+H233</f>
        <v>0</v>
      </c>
      <c r="I234" s="13">
        <f>I231+I232+I233</f>
        <v>0</v>
      </c>
      <c r="J234" s="110">
        <f>E234-I234-H234</f>
        <v>0</v>
      </c>
      <c r="K234" s="46">
        <f>+K231+K232+K233</f>
        <v>0</v>
      </c>
      <c r="L234" s="46">
        <f>E234-K234</f>
        <v>0</v>
      </c>
    </row>
    <row r="235" spans="1:12" ht="15" customHeight="1">
      <c r="A235" s="219" t="s">
        <v>76</v>
      </c>
      <c r="B235" s="219"/>
      <c r="C235" s="219"/>
      <c r="D235" s="219"/>
      <c r="E235" s="219"/>
      <c r="F235" s="30"/>
      <c r="G235" s="45"/>
      <c r="H235" s="45"/>
      <c r="I235" s="13"/>
      <c r="J235" s="13"/>
      <c r="K235" s="114"/>
      <c r="L235" s="114"/>
    </row>
    <row r="236" spans="1:12" ht="15">
      <c r="A236" s="35" t="s">
        <v>77</v>
      </c>
      <c r="B236" s="32" t="s">
        <v>59</v>
      </c>
      <c r="C236" s="16" t="s">
        <v>144</v>
      </c>
      <c r="D236" s="220">
        <v>244</v>
      </c>
      <c r="E236" s="228">
        <v>310</v>
      </c>
      <c r="F236" s="30"/>
      <c r="G236" s="13"/>
      <c r="H236" s="13"/>
      <c r="I236" s="13"/>
      <c r="J236" s="13">
        <f aca="true" t="shared" si="18" ref="J236:J248">G236-H236-I236</f>
        <v>0</v>
      </c>
      <c r="K236" s="46"/>
      <c r="L236" s="46">
        <f aca="true" t="shared" si="19" ref="L236:L248">G236-K236</f>
        <v>0</v>
      </c>
    </row>
    <row r="237" spans="1:12" ht="15">
      <c r="A237" s="23" t="s">
        <v>78</v>
      </c>
      <c r="B237" s="16" t="s">
        <v>59</v>
      </c>
      <c r="C237" s="16" t="s">
        <v>144</v>
      </c>
      <c r="D237" s="220"/>
      <c r="E237" s="228"/>
      <c r="F237" s="30"/>
      <c r="G237" s="13"/>
      <c r="H237" s="13"/>
      <c r="I237" s="13"/>
      <c r="J237" s="13">
        <f t="shared" si="18"/>
        <v>0</v>
      </c>
      <c r="K237" s="46"/>
      <c r="L237" s="46">
        <f t="shared" si="19"/>
        <v>0</v>
      </c>
    </row>
    <row r="238" spans="1:12" ht="15">
      <c r="A238" s="23" t="s">
        <v>79</v>
      </c>
      <c r="B238" s="32" t="s">
        <v>59</v>
      </c>
      <c r="C238" s="16" t="s">
        <v>144</v>
      </c>
      <c r="D238" s="220"/>
      <c r="E238" s="228"/>
      <c r="F238" s="30"/>
      <c r="G238" s="13"/>
      <c r="H238" s="13"/>
      <c r="I238" s="13"/>
      <c r="J238" s="13">
        <f t="shared" si="18"/>
        <v>0</v>
      </c>
      <c r="K238" s="46"/>
      <c r="L238" s="46">
        <f t="shared" si="19"/>
        <v>0</v>
      </c>
    </row>
    <row r="239" spans="1:12" ht="15">
      <c r="A239" s="23" t="s">
        <v>80</v>
      </c>
      <c r="B239" s="16" t="s">
        <v>59</v>
      </c>
      <c r="C239" s="16" t="s">
        <v>144</v>
      </c>
      <c r="D239" s="220"/>
      <c r="E239" s="228"/>
      <c r="F239" s="30"/>
      <c r="G239" s="13"/>
      <c r="H239" s="13"/>
      <c r="I239" s="13"/>
      <c r="J239" s="13">
        <f t="shared" si="18"/>
        <v>0</v>
      </c>
      <c r="K239" s="46"/>
      <c r="L239" s="46">
        <f t="shared" si="19"/>
        <v>0</v>
      </c>
    </row>
    <row r="240" spans="1:12" ht="15">
      <c r="A240" s="23" t="s">
        <v>81</v>
      </c>
      <c r="B240" s="32" t="s">
        <v>59</v>
      </c>
      <c r="C240" s="16" t="s">
        <v>144</v>
      </c>
      <c r="D240" s="220"/>
      <c r="E240" s="228"/>
      <c r="F240" s="30"/>
      <c r="G240" s="13"/>
      <c r="H240" s="13"/>
      <c r="I240" s="13"/>
      <c r="J240" s="13">
        <f t="shared" si="18"/>
        <v>0</v>
      </c>
      <c r="K240" s="46"/>
      <c r="L240" s="46">
        <f t="shared" si="19"/>
        <v>0</v>
      </c>
    </row>
    <row r="241" spans="1:12" ht="30">
      <c r="A241" s="31" t="s">
        <v>82</v>
      </c>
      <c r="B241" s="16" t="s">
        <v>59</v>
      </c>
      <c r="C241" s="16" t="s">
        <v>144</v>
      </c>
      <c r="D241" s="220"/>
      <c r="E241" s="228"/>
      <c r="F241" s="30"/>
      <c r="G241" s="13"/>
      <c r="H241" s="13"/>
      <c r="I241" s="13"/>
      <c r="J241" s="13">
        <f t="shared" si="18"/>
        <v>0</v>
      </c>
      <c r="K241" s="46"/>
      <c r="L241" s="46">
        <f t="shared" si="19"/>
        <v>0</v>
      </c>
    </row>
    <row r="242" spans="1:12" ht="15">
      <c r="A242" s="35" t="s">
        <v>83</v>
      </c>
      <c r="B242" s="32" t="s">
        <v>59</v>
      </c>
      <c r="C242" s="16" t="s">
        <v>144</v>
      </c>
      <c r="D242" s="220"/>
      <c r="E242" s="228"/>
      <c r="F242" s="30"/>
      <c r="G242" s="13"/>
      <c r="H242" s="13"/>
      <c r="I242" s="13"/>
      <c r="J242" s="13">
        <f t="shared" si="18"/>
        <v>0</v>
      </c>
      <c r="K242" s="46"/>
      <c r="L242" s="46">
        <f t="shared" si="19"/>
        <v>0</v>
      </c>
    </row>
    <row r="243" spans="1:12" ht="15">
      <c r="A243" s="23" t="s">
        <v>84</v>
      </c>
      <c r="B243" s="16" t="s">
        <v>59</v>
      </c>
      <c r="C243" s="16" t="s">
        <v>144</v>
      </c>
      <c r="D243" s="220"/>
      <c r="E243" s="228"/>
      <c r="F243" s="30"/>
      <c r="G243" s="13"/>
      <c r="H243" s="13"/>
      <c r="I243" s="13"/>
      <c r="J243" s="13">
        <f t="shared" si="18"/>
        <v>0</v>
      </c>
      <c r="K243" s="46"/>
      <c r="L243" s="46">
        <f t="shared" si="19"/>
        <v>0</v>
      </c>
    </row>
    <row r="244" spans="1:12" ht="15">
      <c r="A244" s="23" t="s">
        <v>85</v>
      </c>
      <c r="B244" s="32" t="s">
        <v>59</v>
      </c>
      <c r="C244" s="16" t="s">
        <v>144</v>
      </c>
      <c r="D244" s="220"/>
      <c r="E244" s="228"/>
      <c r="F244" s="30"/>
      <c r="G244" s="13"/>
      <c r="H244" s="13"/>
      <c r="I244" s="13"/>
      <c r="J244" s="13">
        <f t="shared" si="18"/>
        <v>0</v>
      </c>
      <c r="K244" s="46"/>
      <c r="L244" s="46">
        <f t="shared" si="19"/>
        <v>0</v>
      </c>
    </row>
    <row r="245" spans="1:12" ht="30">
      <c r="A245" s="31" t="s">
        <v>86</v>
      </c>
      <c r="B245" s="16" t="s">
        <v>59</v>
      </c>
      <c r="C245" s="16" t="s">
        <v>144</v>
      </c>
      <c r="D245" s="220"/>
      <c r="E245" s="228"/>
      <c r="F245" s="30"/>
      <c r="G245" s="13"/>
      <c r="H245" s="13"/>
      <c r="I245" s="13"/>
      <c r="J245" s="13">
        <f t="shared" si="18"/>
        <v>0</v>
      </c>
      <c r="K245" s="46"/>
      <c r="L245" s="46">
        <f t="shared" si="19"/>
        <v>0</v>
      </c>
    </row>
    <row r="246" spans="1:12" ht="15">
      <c r="A246" s="35"/>
      <c r="B246" s="32" t="s">
        <v>59</v>
      </c>
      <c r="C246" s="16" t="s">
        <v>144</v>
      </c>
      <c r="D246" s="220"/>
      <c r="E246" s="228"/>
      <c r="F246" s="30"/>
      <c r="G246" s="13"/>
      <c r="H246" s="13"/>
      <c r="I246" s="13"/>
      <c r="J246" s="13">
        <f t="shared" si="18"/>
        <v>0</v>
      </c>
      <c r="K246" s="46"/>
      <c r="L246" s="46">
        <f t="shared" si="19"/>
        <v>0</v>
      </c>
    </row>
    <row r="247" spans="1:12" ht="15">
      <c r="A247" s="23"/>
      <c r="B247" s="16" t="s">
        <v>59</v>
      </c>
      <c r="C247" s="16" t="s">
        <v>144</v>
      </c>
      <c r="D247" s="220"/>
      <c r="E247" s="228"/>
      <c r="F247" s="30"/>
      <c r="G247" s="13"/>
      <c r="H247" s="13"/>
      <c r="I247" s="13"/>
      <c r="J247" s="13">
        <f t="shared" si="18"/>
        <v>0</v>
      </c>
      <c r="K247" s="46"/>
      <c r="L247" s="46">
        <f t="shared" si="19"/>
        <v>0</v>
      </c>
    </row>
    <row r="248" spans="1:12" ht="15">
      <c r="A248" s="23"/>
      <c r="B248" s="32" t="s">
        <v>59</v>
      </c>
      <c r="C248" s="16" t="s">
        <v>144</v>
      </c>
      <c r="D248" s="220"/>
      <c r="E248" s="228"/>
      <c r="F248" s="30"/>
      <c r="G248" s="13"/>
      <c r="H248" s="13"/>
      <c r="I248" s="13"/>
      <c r="J248" s="13">
        <f t="shared" si="18"/>
        <v>0</v>
      </c>
      <c r="K248" s="46"/>
      <c r="L248" s="46">
        <f t="shared" si="19"/>
        <v>0</v>
      </c>
    </row>
    <row r="249" spans="1:12" ht="15" customHeight="1">
      <c r="A249" s="221" t="s">
        <v>87</v>
      </c>
      <c r="B249" s="221"/>
      <c r="C249" s="221"/>
      <c r="D249" s="220"/>
      <c r="E249" s="229">
        <f>G236+G235+G237+G238+G239+G240+G241+G242+G243+G244+G245+G246+G247+G248</f>
        <v>0</v>
      </c>
      <c r="F249" s="229"/>
      <c r="G249" s="229"/>
      <c r="H249" s="45">
        <f>H236+H237+H238+H239+H240+H241+H242+H243+H244+H245+H246+H247+H248</f>
        <v>0</v>
      </c>
      <c r="I249" s="110">
        <f>I236+I237+I238+I239+I240+I241+I243+I242+I244+I245+I246+I247+I248</f>
        <v>0</v>
      </c>
      <c r="J249" s="110">
        <f>E249-I249-H249</f>
        <v>0</v>
      </c>
      <c r="K249" s="111">
        <f>K236+K237+K238+K239+K240+K241+K242+K243+K244+K245+K246+K247+K248</f>
        <v>0</v>
      </c>
      <c r="L249" s="111">
        <f>E249-K249</f>
        <v>0</v>
      </c>
    </row>
    <row r="250" spans="1:12" ht="15" customHeight="1">
      <c r="A250" s="219" t="s">
        <v>88</v>
      </c>
      <c r="B250" s="219"/>
      <c r="C250" s="219"/>
      <c r="D250" s="219"/>
      <c r="E250" s="219"/>
      <c r="F250" s="30"/>
      <c r="G250" s="45"/>
      <c r="H250" s="111"/>
      <c r="I250" s="13"/>
      <c r="J250" s="13"/>
      <c r="K250" s="46"/>
      <c r="L250" s="46"/>
    </row>
    <row r="251" spans="1:12" ht="15">
      <c r="A251" s="31" t="s">
        <v>89</v>
      </c>
      <c r="B251" s="32" t="s">
        <v>59</v>
      </c>
      <c r="C251" s="16" t="s">
        <v>144</v>
      </c>
      <c r="D251" s="220">
        <v>244</v>
      </c>
      <c r="E251" s="214">
        <v>341</v>
      </c>
      <c r="F251" s="14"/>
      <c r="G251" s="13"/>
      <c r="H251" s="13"/>
      <c r="I251" s="13"/>
      <c r="J251" s="13">
        <f>G251-H251-I251</f>
        <v>0</v>
      </c>
      <c r="K251" s="46"/>
      <c r="L251" s="46">
        <f>G251-K251</f>
        <v>0</v>
      </c>
    </row>
    <row r="252" spans="1:12" ht="15">
      <c r="A252" s="38"/>
      <c r="B252" s="16" t="s">
        <v>59</v>
      </c>
      <c r="C252" s="16" t="s">
        <v>144</v>
      </c>
      <c r="D252" s="220"/>
      <c r="E252" s="214"/>
      <c r="F252" s="36"/>
      <c r="G252" s="13"/>
      <c r="H252" s="13"/>
      <c r="I252" s="13"/>
      <c r="J252" s="13">
        <f>G252-H252-I252</f>
        <v>0</v>
      </c>
      <c r="K252" s="118"/>
      <c r="L252" s="46">
        <f>G252-K252</f>
        <v>0</v>
      </c>
    </row>
    <row r="253" spans="1:12" ht="15">
      <c r="A253" s="23"/>
      <c r="B253" s="16" t="s">
        <v>59</v>
      </c>
      <c r="C253" s="16" t="s">
        <v>144</v>
      </c>
      <c r="D253" s="220"/>
      <c r="E253" s="214"/>
      <c r="F253" s="14"/>
      <c r="G253" s="112"/>
      <c r="H253" s="13"/>
      <c r="I253" s="13"/>
      <c r="J253" s="13">
        <f>G253-H253-I253</f>
        <v>0</v>
      </c>
      <c r="K253" s="46"/>
      <c r="L253" s="46">
        <f>G253-K253</f>
        <v>0</v>
      </c>
    </row>
    <row r="254" spans="1:12" ht="15" customHeight="1">
      <c r="A254" s="221" t="s">
        <v>90</v>
      </c>
      <c r="B254" s="221"/>
      <c r="C254" s="221"/>
      <c r="D254" s="220"/>
      <c r="E254" s="216">
        <f>G252+G251+G253</f>
        <v>0</v>
      </c>
      <c r="F254" s="216"/>
      <c r="G254" s="216"/>
      <c r="H254" s="115">
        <f>H251+H252+H253</f>
        <v>0</v>
      </c>
      <c r="I254" s="13">
        <f>I251+I252+I253</f>
        <v>0</v>
      </c>
      <c r="J254" s="110">
        <f>E254-I254-H254</f>
        <v>0</v>
      </c>
      <c r="K254" s="46">
        <f>+K251+K252+K253</f>
        <v>0</v>
      </c>
      <c r="L254" s="46">
        <f>E254-K254</f>
        <v>0</v>
      </c>
    </row>
    <row r="255" spans="1:12" ht="15" customHeight="1">
      <c r="A255" s="219" t="s">
        <v>91</v>
      </c>
      <c r="B255" s="219"/>
      <c r="C255" s="219"/>
      <c r="D255" s="219"/>
      <c r="E255" s="219"/>
      <c r="F255" s="30"/>
      <c r="G255" s="45"/>
      <c r="H255" s="111"/>
      <c r="I255" s="13"/>
      <c r="J255" s="13"/>
      <c r="K255" s="46"/>
      <c r="L255" s="46"/>
    </row>
    <row r="256" spans="1:12" ht="15">
      <c r="A256" s="31" t="s">
        <v>92</v>
      </c>
      <c r="B256" s="32" t="s">
        <v>59</v>
      </c>
      <c r="C256" s="16" t="s">
        <v>144</v>
      </c>
      <c r="D256" s="220">
        <v>244</v>
      </c>
      <c r="E256" s="214">
        <v>342</v>
      </c>
      <c r="F256" s="14"/>
      <c r="G256" s="13"/>
      <c r="H256" s="13"/>
      <c r="I256" s="13"/>
      <c r="J256" s="13">
        <f>G256-H256-I256</f>
        <v>0</v>
      </c>
      <c r="K256" s="46"/>
      <c r="L256" s="46">
        <f>G256-K256</f>
        <v>0</v>
      </c>
    </row>
    <row r="257" spans="1:12" ht="15">
      <c r="A257" s="38"/>
      <c r="B257" s="16" t="s">
        <v>59</v>
      </c>
      <c r="C257" s="16" t="s">
        <v>144</v>
      </c>
      <c r="D257" s="220"/>
      <c r="E257" s="214"/>
      <c r="F257" s="36"/>
      <c r="G257" s="13"/>
      <c r="H257" s="13"/>
      <c r="I257" s="13"/>
      <c r="J257" s="13">
        <f>G257-H257-I257</f>
        <v>0</v>
      </c>
      <c r="K257" s="118"/>
      <c r="L257" s="46">
        <f>G257-K257</f>
        <v>0</v>
      </c>
    </row>
    <row r="258" spans="1:12" ht="15">
      <c r="A258" s="23"/>
      <c r="B258" s="16" t="s">
        <v>59</v>
      </c>
      <c r="C258" s="16" t="s">
        <v>144</v>
      </c>
      <c r="D258" s="220"/>
      <c r="E258" s="214"/>
      <c r="F258" s="14"/>
      <c r="G258" s="112"/>
      <c r="H258" s="13"/>
      <c r="I258" s="13"/>
      <c r="J258" s="13">
        <f>G258-H258-I258</f>
        <v>0</v>
      </c>
      <c r="K258" s="46"/>
      <c r="L258" s="46">
        <f>G258-K258</f>
        <v>0</v>
      </c>
    </row>
    <row r="259" spans="1:12" ht="15" customHeight="1">
      <c r="A259" s="221" t="s">
        <v>93</v>
      </c>
      <c r="B259" s="221"/>
      <c r="C259" s="221"/>
      <c r="D259" s="220"/>
      <c r="E259" s="216">
        <f>G257+G256+G258</f>
        <v>0</v>
      </c>
      <c r="F259" s="216"/>
      <c r="G259" s="216"/>
      <c r="H259" s="115">
        <f>H256+H257+H258</f>
        <v>0</v>
      </c>
      <c r="I259" s="13">
        <f>I256+I257+I258</f>
        <v>0</v>
      </c>
      <c r="J259" s="110">
        <f>E259-I259-H259</f>
        <v>0</v>
      </c>
      <c r="K259" s="46">
        <f>+K256+K257+K258</f>
        <v>0</v>
      </c>
      <c r="L259" s="46">
        <f>E259-K259</f>
        <v>0</v>
      </c>
    </row>
    <row r="260" spans="1:12" ht="15" customHeight="1">
      <c r="A260" s="219" t="s">
        <v>94</v>
      </c>
      <c r="B260" s="219"/>
      <c r="C260" s="219"/>
      <c r="D260" s="219"/>
      <c r="E260" s="219"/>
      <c r="F260" s="30"/>
      <c r="G260" s="45"/>
      <c r="H260" s="111"/>
      <c r="I260" s="13"/>
      <c r="J260" s="13"/>
      <c r="K260" s="46"/>
      <c r="L260" s="46"/>
    </row>
    <row r="261" spans="1:12" ht="15">
      <c r="A261" s="23" t="s">
        <v>95</v>
      </c>
      <c r="B261" s="32" t="s">
        <v>59</v>
      </c>
      <c r="C261" s="16" t="s">
        <v>144</v>
      </c>
      <c r="D261" s="220">
        <v>244</v>
      </c>
      <c r="E261" s="214">
        <v>343</v>
      </c>
      <c r="F261" s="14"/>
      <c r="G261" s="13"/>
      <c r="H261" s="13"/>
      <c r="I261" s="13"/>
      <c r="J261" s="13">
        <f>G261-H261-I261</f>
        <v>0</v>
      </c>
      <c r="K261" s="46"/>
      <c r="L261" s="46">
        <f>G261-K261</f>
        <v>0</v>
      </c>
    </row>
    <row r="262" spans="1:12" ht="15">
      <c r="A262" s="38"/>
      <c r="B262" s="16" t="s">
        <v>59</v>
      </c>
      <c r="C262" s="16" t="s">
        <v>144</v>
      </c>
      <c r="D262" s="220"/>
      <c r="E262" s="214"/>
      <c r="F262" s="36"/>
      <c r="G262" s="13"/>
      <c r="H262" s="13"/>
      <c r="I262" s="13"/>
      <c r="J262" s="13">
        <f>G262-H262-I262</f>
        <v>0</v>
      </c>
      <c r="K262" s="118"/>
      <c r="L262" s="46">
        <f>G262-K262</f>
        <v>0</v>
      </c>
    </row>
    <row r="263" spans="1:12" ht="15">
      <c r="A263" s="23"/>
      <c r="B263" s="16" t="s">
        <v>59</v>
      </c>
      <c r="C263" s="16" t="s">
        <v>144</v>
      </c>
      <c r="D263" s="220"/>
      <c r="E263" s="214"/>
      <c r="F263" s="14"/>
      <c r="G263" s="112"/>
      <c r="H263" s="13"/>
      <c r="I263" s="13"/>
      <c r="J263" s="13">
        <f>G263-H263-I263</f>
        <v>0</v>
      </c>
      <c r="K263" s="46"/>
      <c r="L263" s="46">
        <f>G263-K263</f>
        <v>0</v>
      </c>
    </row>
    <row r="264" spans="1:12" ht="15" customHeight="1">
      <c r="A264" s="221" t="s">
        <v>96</v>
      </c>
      <c r="B264" s="221"/>
      <c r="C264" s="221"/>
      <c r="D264" s="220"/>
      <c r="E264" s="216">
        <f>G262+G261+G263</f>
        <v>0</v>
      </c>
      <c r="F264" s="216"/>
      <c r="G264" s="216"/>
      <c r="H264" s="115">
        <f>H261+H262+H263</f>
        <v>0</v>
      </c>
      <c r="I264" s="13">
        <f>I261+I262+I263</f>
        <v>0</v>
      </c>
      <c r="J264" s="110">
        <f>E264-I264-H264</f>
        <v>0</v>
      </c>
      <c r="K264" s="46">
        <f>+K261+K262+K263</f>
        <v>0</v>
      </c>
      <c r="L264" s="46">
        <f>E264-K264</f>
        <v>0</v>
      </c>
    </row>
    <row r="265" spans="1:12" ht="15" customHeight="1">
      <c r="A265" s="219" t="s">
        <v>97</v>
      </c>
      <c r="B265" s="219"/>
      <c r="C265" s="219"/>
      <c r="D265" s="219"/>
      <c r="E265" s="219"/>
      <c r="F265" s="30"/>
      <c r="G265" s="45"/>
      <c r="H265" s="111"/>
      <c r="I265" s="13"/>
      <c r="J265" s="13"/>
      <c r="K265" s="46"/>
      <c r="L265" s="46"/>
    </row>
    <row r="266" spans="1:12" ht="15">
      <c r="A266" s="23" t="s">
        <v>98</v>
      </c>
      <c r="B266" s="32" t="s">
        <v>13</v>
      </c>
      <c r="C266" s="16" t="s">
        <v>144</v>
      </c>
      <c r="D266" s="220">
        <v>244</v>
      </c>
      <c r="E266" s="214">
        <v>344</v>
      </c>
      <c r="F266" s="14"/>
      <c r="G266" s="13"/>
      <c r="H266" s="13"/>
      <c r="I266" s="13"/>
      <c r="J266" s="13">
        <f>G266-H266-I266</f>
        <v>0</v>
      </c>
      <c r="K266" s="46"/>
      <c r="L266" s="46">
        <f>G266-K266</f>
        <v>0</v>
      </c>
    </row>
    <row r="267" spans="1:12" ht="15">
      <c r="A267" s="38"/>
      <c r="B267" s="16" t="s">
        <v>13</v>
      </c>
      <c r="C267" s="16" t="s">
        <v>144</v>
      </c>
      <c r="D267" s="220"/>
      <c r="E267" s="214"/>
      <c r="F267" s="36"/>
      <c r="G267" s="13"/>
      <c r="H267" s="13"/>
      <c r="I267" s="13"/>
      <c r="J267" s="13">
        <f>G267-H267-I267</f>
        <v>0</v>
      </c>
      <c r="K267" s="118"/>
      <c r="L267" s="46">
        <f>G267-K267</f>
        <v>0</v>
      </c>
    </row>
    <row r="268" spans="1:12" ht="15">
      <c r="A268" s="23"/>
      <c r="B268" s="16" t="s">
        <v>13</v>
      </c>
      <c r="C268" s="16" t="s">
        <v>144</v>
      </c>
      <c r="D268" s="220"/>
      <c r="E268" s="214"/>
      <c r="F268" s="14"/>
      <c r="G268" s="112"/>
      <c r="H268" s="13"/>
      <c r="I268" s="13"/>
      <c r="J268" s="13">
        <f>G268-H268-I268</f>
        <v>0</v>
      </c>
      <c r="K268" s="46"/>
      <c r="L268" s="46">
        <f>G268-K268</f>
        <v>0</v>
      </c>
    </row>
    <row r="269" spans="1:12" ht="15" customHeight="1">
      <c r="A269" s="221" t="s">
        <v>99</v>
      </c>
      <c r="B269" s="221"/>
      <c r="C269" s="221"/>
      <c r="D269" s="220"/>
      <c r="E269" s="216">
        <f>G267+G266+G268</f>
        <v>0</v>
      </c>
      <c r="F269" s="216"/>
      <c r="G269" s="216"/>
      <c r="H269" s="115">
        <f>H266+H267+H268</f>
        <v>0</v>
      </c>
      <c r="I269" s="13">
        <f>I266+I267+I268</f>
        <v>0</v>
      </c>
      <c r="J269" s="110">
        <f>E269-I269-H269</f>
        <v>0</v>
      </c>
      <c r="K269" s="46">
        <f>+K266+K267+K268</f>
        <v>0</v>
      </c>
      <c r="L269" s="46">
        <f>E269-K269</f>
        <v>0</v>
      </c>
    </row>
    <row r="270" spans="1:12" ht="15" customHeight="1">
      <c r="A270" s="219" t="s">
        <v>100</v>
      </c>
      <c r="B270" s="219"/>
      <c r="C270" s="219"/>
      <c r="D270" s="219"/>
      <c r="E270" s="219"/>
      <c r="F270" s="30"/>
      <c r="G270" s="45"/>
      <c r="H270" s="111"/>
      <c r="I270" s="13"/>
      <c r="J270" s="13"/>
      <c r="K270" s="46"/>
      <c r="L270" s="46"/>
    </row>
    <row r="271" spans="1:12" ht="15">
      <c r="A271" s="23" t="s">
        <v>101</v>
      </c>
      <c r="B271" s="32" t="s">
        <v>59</v>
      </c>
      <c r="C271" s="16" t="s">
        <v>144</v>
      </c>
      <c r="D271" s="220">
        <v>244</v>
      </c>
      <c r="E271" s="214">
        <v>345</v>
      </c>
      <c r="F271" s="14"/>
      <c r="G271" s="13"/>
      <c r="H271" s="13"/>
      <c r="I271" s="13"/>
      <c r="J271" s="13">
        <f>G271-H271-I271</f>
        <v>0</v>
      </c>
      <c r="K271" s="46"/>
      <c r="L271" s="46">
        <f>G271-K271</f>
        <v>0</v>
      </c>
    </row>
    <row r="272" spans="1:12" ht="15">
      <c r="A272" s="38"/>
      <c r="B272" s="16" t="s">
        <v>59</v>
      </c>
      <c r="C272" s="16" t="s">
        <v>144</v>
      </c>
      <c r="D272" s="220"/>
      <c r="E272" s="214"/>
      <c r="F272" s="36"/>
      <c r="G272" s="13"/>
      <c r="H272" s="13"/>
      <c r="I272" s="13"/>
      <c r="J272" s="13">
        <f>G272-H272-I272</f>
        <v>0</v>
      </c>
      <c r="K272" s="118"/>
      <c r="L272" s="46">
        <f>G272-K272</f>
        <v>0</v>
      </c>
    </row>
    <row r="273" spans="1:12" ht="15">
      <c r="A273" s="23"/>
      <c r="B273" s="16" t="s">
        <v>59</v>
      </c>
      <c r="C273" s="16" t="s">
        <v>144</v>
      </c>
      <c r="D273" s="220"/>
      <c r="E273" s="214"/>
      <c r="F273" s="14"/>
      <c r="G273" s="112"/>
      <c r="H273" s="13"/>
      <c r="I273" s="13"/>
      <c r="J273" s="13">
        <f>G273-H273-I273</f>
        <v>0</v>
      </c>
      <c r="K273" s="46"/>
      <c r="L273" s="46">
        <f>G273-K273</f>
        <v>0</v>
      </c>
    </row>
    <row r="274" spans="1:12" ht="15" customHeight="1">
      <c r="A274" s="221" t="s">
        <v>102</v>
      </c>
      <c r="B274" s="221"/>
      <c r="C274" s="221"/>
      <c r="D274" s="220"/>
      <c r="E274" s="216">
        <f>G272+G271+G273</f>
        <v>0</v>
      </c>
      <c r="F274" s="216"/>
      <c r="G274" s="216"/>
      <c r="H274" s="115">
        <f>H271+H272+H273</f>
        <v>0</v>
      </c>
      <c r="I274" s="13">
        <f>I271+I272+I273</f>
        <v>0</v>
      </c>
      <c r="J274" s="110">
        <f>E274-I274-H274</f>
        <v>0</v>
      </c>
      <c r="K274" s="46">
        <f>+K271+K272+K273</f>
        <v>0</v>
      </c>
      <c r="L274" s="46">
        <f>E274-K274</f>
        <v>0</v>
      </c>
    </row>
    <row r="275" spans="1:12" ht="15" customHeight="1">
      <c r="A275" s="219" t="s">
        <v>103</v>
      </c>
      <c r="B275" s="219"/>
      <c r="C275" s="219"/>
      <c r="D275" s="219"/>
      <c r="E275" s="219"/>
      <c r="F275" s="30"/>
      <c r="G275" s="45"/>
      <c r="H275" s="45"/>
      <c r="I275" s="13"/>
      <c r="J275" s="13"/>
      <c r="K275" s="46"/>
      <c r="L275" s="46"/>
    </row>
    <row r="276" spans="1:12" ht="15">
      <c r="A276" s="35" t="s">
        <v>104</v>
      </c>
      <c r="B276" s="32" t="s">
        <v>59</v>
      </c>
      <c r="C276" s="16" t="s">
        <v>144</v>
      </c>
      <c r="D276" s="220">
        <v>244</v>
      </c>
      <c r="E276" s="220">
        <v>346</v>
      </c>
      <c r="F276" s="14"/>
      <c r="G276" s="13"/>
      <c r="H276" s="13"/>
      <c r="I276" s="13"/>
      <c r="J276" s="13">
        <f aca="true" t="shared" si="20" ref="J276:J286">G276-H276-I276</f>
        <v>0</v>
      </c>
      <c r="K276" s="46"/>
      <c r="L276" s="46">
        <f aca="true" t="shared" si="21" ref="L276:L286">G276-K276</f>
        <v>0</v>
      </c>
    </row>
    <row r="277" spans="1:12" ht="15">
      <c r="A277" s="23" t="s">
        <v>105</v>
      </c>
      <c r="B277" s="16" t="s">
        <v>59</v>
      </c>
      <c r="C277" s="16" t="s">
        <v>144</v>
      </c>
      <c r="D277" s="220"/>
      <c r="E277" s="220"/>
      <c r="F277" s="14"/>
      <c r="G277" s="13"/>
      <c r="H277" s="13"/>
      <c r="I277" s="13"/>
      <c r="J277" s="13">
        <f t="shared" si="20"/>
        <v>0</v>
      </c>
      <c r="K277" s="46"/>
      <c r="L277" s="46">
        <f t="shared" si="21"/>
        <v>0</v>
      </c>
    </row>
    <row r="278" spans="1:12" ht="15">
      <c r="A278" s="23" t="s">
        <v>106</v>
      </c>
      <c r="B278" s="32" t="s">
        <v>59</v>
      </c>
      <c r="C278" s="16" t="s">
        <v>144</v>
      </c>
      <c r="D278" s="220"/>
      <c r="E278" s="220"/>
      <c r="F278" s="14"/>
      <c r="G278" s="126"/>
      <c r="H278" s="13"/>
      <c r="I278" s="13"/>
      <c r="J278" s="13">
        <f t="shared" si="20"/>
        <v>0</v>
      </c>
      <c r="K278" s="46"/>
      <c r="L278" s="46">
        <f t="shared" si="21"/>
        <v>0</v>
      </c>
    </row>
    <row r="279" spans="1:12" ht="15">
      <c r="A279" s="23" t="s">
        <v>107</v>
      </c>
      <c r="B279" s="16" t="s">
        <v>59</v>
      </c>
      <c r="C279" s="16" t="s">
        <v>144</v>
      </c>
      <c r="D279" s="220"/>
      <c r="E279" s="220"/>
      <c r="F279" s="14"/>
      <c r="G279" s="13"/>
      <c r="H279" s="13"/>
      <c r="I279" s="13"/>
      <c r="J279" s="13">
        <f t="shared" si="20"/>
        <v>0</v>
      </c>
      <c r="K279" s="46"/>
      <c r="L279" s="46">
        <f t="shared" si="21"/>
        <v>0</v>
      </c>
    </row>
    <row r="280" spans="1:12" ht="15">
      <c r="A280" s="23" t="s">
        <v>108</v>
      </c>
      <c r="B280" s="32" t="s">
        <v>59</v>
      </c>
      <c r="C280" s="16" t="s">
        <v>144</v>
      </c>
      <c r="D280" s="220"/>
      <c r="E280" s="220"/>
      <c r="F280" s="14"/>
      <c r="G280" s="13"/>
      <c r="H280" s="13"/>
      <c r="I280" s="13"/>
      <c r="J280" s="13">
        <f t="shared" si="20"/>
        <v>0</v>
      </c>
      <c r="K280" s="46"/>
      <c r="L280" s="46">
        <f t="shared" si="21"/>
        <v>0</v>
      </c>
    </row>
    <row r="281" spans="1:12" ht="15">
      <c r="A281" s="35" t="s">
        <v>109</v>
      </c>
      <c r="B281" s="16" t="s">
        <v>59</v>
      </c>
      <c r="C281" s="16" t="s">
        <v>144</v>
      </c>
      <c r="D281" s="220"/>
      <c r="E281" s="220"/>
      <c r="F281" s="14"/>
      <c r="G281" s="13"/>
      <c r="H281" s="13"/>
      <c r="I281" s="13"/>
      <c r="J281" s="13">
        <f t="shared" si="20"/>
        <v>0</v>
      </c>
      <c r="K281" s="46"/>
      <c r="L281" s="46">
        <f t="shared" si="21"/>
        <v>0</v>
      </c>
    </row>
    <row r="282" spans="1:12" ht="15">
      <c r="A282" s="23" t="s">
        <v>110</v>
      </c>
      <c r="B282" s="32" t="s">
        <v>59</v>
      </c>
      <c r="C282" s="16" t="s">
        <v>144</v>
      </c>
      <c r="D282" s="220"/>
      <c r="E282" s="220"/>
      <c r="F282" s="14"/>
      <c r="G282" s="13"/>
      <c r="H282" s="13"/>
      <c r="I282" s="13"/>
      <c r="J282" s="13">
        <f t="shared" si="20"/>
        <v>0</v>
      </c>
      <c r="K282" s="46"/>
      <c r="L282" s="46">
        <f t="shared" si="21"/>
        <v>0</v>
      </c>
    </row>
    <row r="283" spans="1:12" ht="15">
      <c r="A283" s="23" t="s">
        <v>137</v>
      </c>
      <c r="B283" s="16" t="s">
        <v>59</v>
      </c>
      <c r="C283" s="16" t="s">
        <v>144</v>
      </c>
      <c r="D283" s="220"/>
      <c r="E283" s="220"/>
      <c r="F283" s="14"/>
      <c r="G283" s="13"/>
      <c r="H283" s="13"/>
      <c r="I283" s="13"/>
      <c r="J283" s="13">
        <f t="shared" si="20"/>
        <v>0</v>
      </c>
      <c r="K283" s="46"/>
      <c r="L283" s="46">
        <f t="shared" si="21"/>
        <v>0</v>
      </c>
    </row>
    <row r="284" spans="1:12" ht="15">
      <c r="A284" s="23"/>
      <c r="B284" s="32" t="s">
        <v>59</v>
      </c>
      <c r="C284" s="16" t="s">
        <v>144</v>
      </c>
      <c r="D284" s="220"/>
      <c r="E284" s="220"/>
      <c r="F284" s="14"/>
      <c r="G284" s="13"/>
      <c r="H284" s="13"/>
      <c r="I284" s="13"/>
      <c r="J284" s="13">
        <f t="shared" si="20"/>
        <v>0</v>
      </c>
      <c r="K284" s="46"/>
      <c r="L284" s="46">
        <f t="shared" si="21"/>
        <v>0</v>
      </c>
    </row>
    <row r="285" spans="1:12" ht="15">
      <c r="A285" s="23"/>
      <c r="B285" s="16" t="s">
        <v>59</v>
      </c>
      <c r="C285" s="16" t="s">
        <v>144</v>
      </c>
      <c r="D285" s="220"/>
      <c r="E285" s="220"/>
      <c r="F285" s="14"/>
      <c r="G285" s="13"/>
      <c r="H285" s="13"/>
      <c r="I285" s="13"/>
      <c r="J285" s="13">
        <f t="shared" si="20"/>
        <v>0</v>
      </c>
      <c r="K285" s="46"/>
      <c r="L285" s="46">
        <f t="shared" si="21"/>
        <v>0</v>
      </c>
    </row>
    <row r="286" spans="1:12" ht="15">
      <c r="A286" s="23"/>
      <c r="B286" s="32" t="s">
        <v>59</v>
      </c>
      <c r="C286" s="16" t="s">
        <v>144</v>
      </c>
      <c r="D286" s="220"/>
      <c r="E286" s="220"/>
      <c r="F286" s="14"/>
      <c r="G286" s="13"/>
      <c r="H286" s="13"/>
      <c r="I286" s="13"/>
      <c r="J286" s="13">
        <f t="shared" si="20"/>
        <v>0</v>
      </c>
      <c r="K286" s="46"/>
      <c r="L286" s="46">
        <f t="shared" si="21"/>
        <v>0</v>
      </c>
    </row>
    <row r="287" spans="1:12" ht="15">
      <c r="A287" s="215" t="s">
        <v>141</v>
      </c>
      <c r="B287" s="215"/>
      <c r="C287" s="215"/>
      <c r="D287" s="220"/>
      <c r="E287" s="235">
        <f>G276++G278+G279+G280+G281+G282+G283+G284+G285+G286</f>
        <v>0</v>
      </c>
      <c r="F287" s="235"/>
      <c r="G287" s="235"/>
      <c r="H287" s="119">
        <f>H276+H277+H278+H279+H280+H281+H282+H283+H284+H285+H286</f>
        <v>0</v>
      </c>
      <c r="I287" s="13">
        <f>I276+I277+I278+I279+I280+I281+I282+I283+I284+I285+I286</f>
        <v>0</v>
      </c>
      <c r="J287" s="110">
        <f>E287-I287-H287</f>
        <v>0</v>
      </c>
      <c r="K287" s="111">
        <f>K276+K277+K278+K279+K280+K281+K282+K283+K284+K285+K286</f>
        <v>0</v>
      </c>
      <c r="L287" s="111">
        <f>E287-K287</f>
        <v>0</v>
      </c>
    </row>
    <row r="288" spans="1:12" ht="15" customHeight="1">
      <c r="A288" s="219" t="s">
        <v>113</v>
      </c>
      <c r="B288" s="219"/>
      <c r="C288" s="219"/>
      <c r="D288" s="219"/>
      <c r="E288" s="219"/>
      <c r="F288" s="30"/>
      <c r="G288" s="45"/>
      <c r="H288" s="111"/>
      <c r="I288" s="13"/>
      <c r="J288" s="13"/>
      <c r="K288" s="46"/>
      <c r="L288" s="46"/>
    </row>
    <row r="289" spans="1:12" ht="15">
      <c r="A289" s="31" t="s">
        <v>114</v>
      </c>
      <c r="B289" s="32" t="s">
        <v>59</v>
      </c>
      <c r="C289" s="16" t="s">
        <v>144</v>
      </c>
      <c r="D289" s="220">
        <v>244</v>
      </c>
      <c r="E289" s="214">
        <v>349</v>
      </c>
      <c r="F289" s="14"/>
      <c r="G289" s="13"/>
      <c r="H289" s="13"/>
      <c r="I289" s="13"/>
      <c r="J289" s="13">
        <f>G289-H289-I289</f>
        <v>0</v>
      </c>
      <c r="K289" s="46"/>
      <c r="L289" s="46">
        <f>G289-K289</f>
        <v>0</v>
      </c>
    </row>
    <row r="290" spans="1:12" ht="15">
      <c r="A290" s="38" t="s">
        <v>115</v>
      </c>
      <c r="B290" s="16" t="s">
        <v>59</v>
      </c>
      <c r="C290" s="16" t="s">
        <v>144</v>
      </c>
      <c r="D290" s="220"/>
      <c r="E290" s="214"/>
      <c r="F290" s="36"/>
      <c r="G290" s="13"/>
      <c r="H290" s="13"/>
      <c r="I290" s="13"/>
      <c r="J290" s="13">
        <f>G290-H290-I290</f>
        <v>0</v>
      </c>
      <c r="K290" s="118"/>
      <c r="L290" s="46">
        <f>G290-K290</f>
        <v>0</v>
      </c>
    </row>
    <row r="291" spans="1:12" ht="15">
      <c r="A291" s="23" t="s">
        <v>138</v>
      </c>
      <c r="B291" s="16" t="s">
        <v>59</v>
      </c>
      <c r="C291" s="16" t="s">
        <v>144</v>
      </c>
      <c r="D291" s="220"/>
      <c r="E291" s="214"/>
      <c r="F291" s="14"/>
      <c r="G291" s="112"/>
      <c r="H291" s="13"/>
      <c r="I291" s="13"/>
      <c r="J291" s="13">
        <f>G291-H291-I291</f>
        <v>0</v>
      </c>
      <c r="K291" s="46"/>
      <c r="L291" s="46">
        <f>G291-K291</f>
        <v>0</v>
      </c>
    </row>
    <row r="292" spans="1:12" ht="15" customHeight="1">
      <c r="A292" s="221" t="s">
        <v>117</v>
      </c>
      <c r="B292" s="221"/>
      <c r="C292" s="221"/>
      <c r="D292" s="220"/>
      <c r="E292" s="216">
        <f>G290+G289+G291</f>
        <v>0</v>
      </c>
      <c r="F292" s="216"/>
      <c r="G292" s="216"/>
      <c r="H292" s="115">
        <f>H289+H290+H291</f>
        <v>0</v>
      </c>
      <c r="I292" s="13">
        <f>I289+I290+I291</f>
        <v>0</v>
      </c>
      <c r="J292" s="110">
        <f>E292-I292-H292</f>
        <v>0</v>
      </c>
      <c r="K292" s="46">
        <f>+K289+K290+K291</f>
        <v>0</v>
      </c>
      <c r="L292" s="46">
        <f>E292-K292</f>
        <v>0</v>
      </c>
    </row>
    <row r="293" spans="1:12" ht="15" customHeight="1">
      <c r="A293" s="219" t="s">
        <v>118</v>
      </c>
      <c r="B293" s="219"/>
      <c r="C293" s="219"/>
      <c r="D293" s="219"/>
      <c r="E293" s="219"/>
      <c r="F293" s="30"/>
      <c r="G293" s="45"/>
      <c r="H293" s="111"/>
      <c r="I293" s="13"/>
      <c r="J293" s="13"/>
      <c r="K293" s="46"/>
      <c r="L293" s="46"/>
    </row>
    <row r="294" spans="1:12" ht="15">
      <c r="A294" s="31" t="s">
        <v>119</v>
      </c>
      <c r="B294" s="32" t="s">
        <v>59</v>
      </c>
      <c r="C294" s="32" t="s">
        <v>144</v>
      </c>
      <c r="D294" s="220">
        <v>321</v>
      </c>
      <c r="E294" s="33">
        <v>262</v>
      </c>
      <c r="F294" s="14"/>
      <c r="G294" s="13"/>
      <c r="H294" s="13"/>
      <c r="I294" s="13"/>
      <c r="J294" s="13">
        <f>G294-H294-I294</f>
        <v>0</v>
      </c>
      <c r="K294" s="46"/>
      <c r="L294" s="46">
        <f>G294-K294</f>
        <v>0</v>
      </c>
    </row>
    <row r="295" spans="1:12" ht="15" customHeight="1">
      <c r="A295" s="221" t="s">
        <v>120</v>
      </c>
      <c r="B295" s="221"/>
      <c r="C295" s="221"/>
      <c r="D295" s="220"/>
      <c r="E295" s="209">
        <f>G294</f>
        <v>0</v>
      </c>
      <c r="F295" s="209"/>
      <c r="G295" s="209"/>
      <c r="H295" s="115">
        <f>H294</f>
        <v>0</v>
      </c>
      <c r="I295" s="13">
        <f>I294</f>
        <v>0</v>
      </c>
      <c r="J295" s="110">
        <f>E295-I295-H295</f>
        <v>0</v>
      </c>
      <c r="K295" s="111">
        <f>K294</f>
        <v>0</v>
      </c>
      <c r="L295" s="111">
        <f>E295-K295</f>
        <v>0</v>
      </c>
    </row>
    <row r="296" spans="1:12" ht="15" customHeight="1">
      <c r="A296" s="219" t="s">
        <v>121</v>
      </c>
      <c r="B296" s="219"/>
      <c r="C296" s="219"/>
      <c r="D296" s="219"/>
      <c r="E296" s="219"/>
      <c r="F296" s="30"/>
      <c r="G296" s="45"/>
      <c r="H296" s="111"/>
      <c r="I296" s="13"/>
      <c r="J296" s="13"/>
      <c r="K296" s="46"/>
      <c r="L296" s="46"/>
    </row>
    <row r="297" spans="1:12" ht="15">
      <c r="A297" s="31" t="s">
        <v>122</v>
      </c>
      <c r="B297" s="32" t="s">
        <v>59</v>
      </c>
      <c r="C297" s="32" t="s">
        <v>144</v>
      </c>
      <c r="D297" s="220">
        <v>831</v>
      </c>
      <c r="E297" s="33">
        <v>296</v>
      </c>
      <c r="F297" s="14"/>
      <c r="G297" s="13"/>
      <c r="H297" s="13"/>
      <c r="I297" s="13"/>
      <c r="J297" s="13">
        <f>G297-H297-I297</f>
        <v>0</v>
      </c>
      <c r="K297" s="46"/>
      <c r="L297" s="46">
        <f>G297-K297</f>
        <v>0</v>
      </c>
    </row>
    <row r="298" spans="1:12" ht="15" customHeight="1">
      <c r="A298" s="221" t="s">
        <v>123</v>
      </c>
      <c r="B298" s="221"/>
      <c r="C298" s="221"/>
      <c r="D298" s="220"/>
      <c r="E298" s="209">
        <f>G297</f>
        <v>0</v>
      </c>
      <c r="F298" s="209"/>
      <c r="G298" s="209"/>
      <c r="H298" s="115">
        <f>H297</f>
        <v>0</v>
      </c>
      <c r="I298" s="13">
        <f>I297</f>
        <v>0</v>
      </c>
      <c r="J298" s="110">
        <f>E298-I298-H298</f>
        <v>0</v>
      </c>
      <c r="K298" s="111">
        <f>K297</f>
        <v>0</v>
      </c>
      <c r="L298" s="111">
        <f>E298-K298</f>
        <v>0</v>
      </c>
    </row>
    <row r="299" spans="1:12" ht="15" customHeight="1">
      <c r="A299" s="219" t="s">
        <v>124</v>
      </c>
      <c r="B299" s="219"/>
      <c r="C299" s="219"/>
      <c r="D299" s="219"/>
      <c r="E299" s="219"/>
      <c r="F299" s="30"/>
      <c r="G299" s="45"/>
      <c r="H299" s="111"/>
      <c r="I299" s="13"/>
      <c r="J299" s="13"/>
      <c r="K299" s="46"/>
      <c r="L299" s="46"/>
    </row>
    <row r="300" spans="1:12" ht="15">
      <c r="A300" s="31" t="s">
        <v>125</v>
      </c>
      <c r="B300" s="32" t="s">
        <v>59</v>
      </c>
      <c r="C300" s="32" t="s">
        <v>144</v>
      </c>
      <c r="D300" s="220">
        <v>852</v>
      </c>
      <c r="E300" s="33">
        <v>291</v>
      </c>
      <c r="F300" s="14"/>
      <c r="G300" s="13"/>
      <c r="H300" s="13"/>
      <c r="I300" s="13"/>
      <c r="J300" s="13">
        <f>G300-H300-I300</f>
        <v>0</v>
      </c>
      <c r="K300" s="46"/>
      <c r="L300" s="46">
        <f>G300-K300</f>
        <v>0</v>
      </c>
    </row>
    <row r="301" spans="1:12" ht="15" customHeight="1">
      <c r="A301" s="236" t="s">
        <v>126</v>
      </c>
      <c r="B301" s="236"/>
      <c r="C301" s="236"/>
      <c r="D301" s="220"/>
      <c r="E301" s="224">
        <f>G300</f>
        <v>0</v>
      </c>
      <c r="F301" s="224"/>
      <c r="G301" s="224"/>
      <c r="H301" s="120">
        <f>H300</f>
        <v>0</v>
      </c>
      <c r="I301" s="121">
        <f>I300</f>
        <v>0</v>
      </c>
      <c r="J301" s="122">
        <f>E301-I301-H301</f>
        <v>0</v>
      </c>
      <c r="K301" s="123">
        <f>K300</f>
        <v>0</v>
      </c>
      <c r="L301" s="123">
        <f>E301-K301</f>
        <v>0</v>
      </c>
    </row>
    <row r="302" spans="1:12" ht="15" customHeight="1">
      <c r="A302" s="219" t="s">
        <v>127</v>
      </c>
      <c r="B302" s="219"/>
      <c r="C302" s="219"/>
      <c r="D302" s="219"/>
      <c r="E302" s="219"/>
      <c r="F302" s="19"/>
      <c r="G302" s="111"/>
      <c r="H302" s="111"/>
      <c r="I302" s="13"/>
      <c r="J302" s="13"/>
      <c r="K302" s="46"/>
      <c r="L302" s="46"/>
    </row>
    <row r="303" spans="1:12" ht="15">
      <c r="A303" s="31" t="s">
        <v>128</v>
      </c>
      <c r="B303" s="32" t="s">
        <v>59</v>
      </c>
      <c r="C303" s="16" t="s">
        <v>144</v>
      </c>
      <c r="D303" s="237">
        <v>853</v>
      </c>
      <c r="E303" s="26">
        <v>295</v>
      </c>
      <c r="F303" s="41"/>
      <c r="G303" s="117"/>
      <c r="H303" s="117"/>
      <c r="I303" s="117"/>
      <c r="J303" s="117">
        <f>G303-H303-I303</f>
        <v>0</v>
      </c>
      <c r="K303" s="114"/>
      <c r="L303" s="114">
        <f>G303-K303</f>
        <v>0</v>
      </c>
    </row>
    <row r="304" spans="1:12" ht="15">
      <c r="A304" s="38" t="s">
        <v>129</v>
      </c>
      <c r="B304" s="16" t="s">
        <v>59</v>
      </c>
      <c r="C304" s="16" t="s">
        <v>144</v>
      </c>
      <c r="D304" s="237"/>
      <c r="E304" s="17">
        <v>292</v>
      </c>
      <c r="F304" s="24"/>
      <c r="G304" s="13"/>
      <c r="H304" s="13"/>
      <c r="I304" s="13"/>
      <c r="J304" s="13">
        <f>G304-H304-I304</f>
        <v>0</v>
      </c>
      <c r="K304" s="46"/>
      <c r="L304" s="46">
        <f>G304-K304</f>
        <v>0</v>
      </c>
    </row>
    <row r="305" spans="1:12" ht="30">
      <c r="A305" s="38" t="s">
        <v>130</v>
      </c>
      <c r="B305" s="16" t="s">
        <v>59</v>
      </c>
      <c r="C305" s="16" t="s">
        <v>144</v>
      </c>
      <c r="D305" s="237"/>
      <c r="E305" s="17">
        <v>291</v>
      </c>
      <c r="F305" s="41"/>
      <c r="G305" s="13"/>
      <c r="H305" s="13"/>
      <c r="I305" s="13"/>
      <c r="J305" s="13">
        <f>G305-H305-I305</f>
        <v>0</v>
      </c>
      <c r="K305" s="46"/>
      <c r="L305" s="46">
        <f>G305-K305</f>
        <v>0</v>
      </c>
    </row>
    <row r="306" spans="1:12" ht="15" customHeight="1">
      <c r="A306" s="221" t="s">
        <v>131</v>
      </c>
      <c r="B306" s="221"/>
      <c r="C306" s="221"/>
      <c r="D306" s="237"/>
      <c r="E306" s="216">
        <f>G305+G303+G304</f>
        <v>0</v>
      </c>
      <c r="F306" s="216"/>
      <c r="G306" s="216"/>
      <c r="H306" s="45">
        <f>H305+H303+H304</f>
        <v>0</v>
      </c>
      <c r="I306" s="110">
        <f>I305+I303+I304</f>
        <v>0</v>
      </c>
      <c r="J306" s="110">
        <f>E306-I306-H306</f>
        <v>0</v>
      </c>
      <c r="K306" s="111">
        <f>K303+K304+K305</f>
        <v>0</v>
      </c>
      <c r="L306" s="111">
        <f>E306-K306</f>
        <v>0</v>
      </c>
    </row>
    <row r="307" spans="1:12" ht="15">
      <c r="A307" s="213" t="s">
        <v>132</v>
      </c>
      <c r="B307" s="213"/>
      <c r="C307" s="213"/>
      <c r="D307" s="213"/>
      <c r="E307" s="213"/>
      <c r="F307" s="28"/>
      <c r="G307" s="110">
        <f>E176+E180+E190+E193+E214+E229+E234+E249+E254+E259+E264+E269+E274+E287+E292</f>
        <v>0</v>
      </c>
      <c r="H307" s="110">
        <f>H176+H190+H193+H214+H229+H234+H249+H254+H259+H264+H269+H274+H287+H292+H180</f>
        <v>0</v>
      </c>
      <c r="I307" s="110">
        <f>I176+I190+I193+I214+I229+I234+I249+I254+I259+I264+I269+I274+I287+I292+I180</f>
        <v>0</v>
      </c>
      <c r="J307" s="146">
        <f>G307-I307-H307</f>
        <v>0</v>
      </c>
      <c r="K307" s="111">
        <f>K176+K190+K193+K214+K229+K234+K249+K254+K259+K264+K269+K274+K287+K292+K180</f>
        <v>0</v>
      </c>
      <c r="L307" s="111">
        <f>G307-K307</f>
        <v>0</v>
      </c>
    </row>
    <row r="308" spans="1:12" ht="15">
      <c r="A308" s="238" t="s">
        <v>145</v>
      </c>
      <c r="B308" s="238"/>
      <c r="C308" s="238"/>
      <c r="D308" s="238"/>
      <c r="E308" s="238"/>
      <c r="F308" s="28">
        <f>F160+F163</f>
        <v>0</v>
      </c>
      <c r="G308" s="13">
        <f>G162+G163+E170+E173+E176+E180+E190+E193+E214+E229+E234+E249+E254+E259+E264+E269+E274+E287+E292+E295+E298+E301+E306</f>
        <v>0</v>
      </c>
      <c r="H308" s="13">
        <f>H162+H163+H170+H173+H176+H190+H193+H214+H229+H234+H249+H254+H259+H264+H269+H274+H287+H292+H295+H298+H301+H306+H180</f>
        <v>0</v>
      </c>
      <c r="I308" s="13">
        <f>I162+I163+I170+I173+I176+I190+I193+I214+I229+I234+I249+I254+I259+I264+I269+I274+I287+I292+I295+I298+I301+I306+I180</f>
        <v>0</v>
      </c>
      <c r="J308" s="13">
        <f>G308-H308-I308</f>
        <v>0</v>
      </c>
      <c r="K308" s="46">
        <f>K162+K163+K170+K173+K176+K190+K193+K214+K229+K234+K249+K254+K259+K264+K269+K274+K287+K292+K295+K298+K301+K306+K180</f>
        <v>0</v>
      </c>
      <c r="L308" s="46">
        <f>G308-K308</f>
        <v>0</v>
      </c>
    </row>
  </sheetData>
  <sheetProtection selectLockedCells="1" selectUnlockedCells="1"/>
  <mergeCells count="202">
    <mergeCell ref="A307:E307"/>
    <mergeCell ref="A308:E308"/>
    <mergeCell ref="A299:E299"/>
    <mergeCell ref="D300:D301"/>
    <mergeCell ref="A301:C301"/>
    <mergeCell ref="E301:G301"/>
    <mergeCell ref="A302:E302"/>
    <mergeCell ref="D303:D306"/>
    <mergeCell ref="A306:C306"/>
    <mergeCell ref="E306:G306"/>
    <mergeCell ref="D294:D295"/>
    <mergeCell ref="A295:C295"/>
    <mergeCell ref="E295:G295"/>
    <mergeCell ref="A296:E296"/>
    <mergeCell ref="D297:D298"/>
    <mergeCell ref="A298:C298"/>
    <mergeCell ref="E298:G298"/>
    <mergeCell ref="A288:E288"/>
    <mergeCell ref="D289:D292"/>
    <mergeCell ref="E289:E291"/>
    <mergeCell ref="A292:C292"/>
    <mergeCell ref="E292:G292"/>
    <mergeCell ref="A293:E293"/>
    <mergeCell ref="D271:D274"/>
    <mergeCell ref="E271:E273"/>
    <mergeCell ref="A274:C274"/>
    <mergeCell ref="E274:G274"/>
    <mergeCell ref="A275:E275"/>
    <mergeCell ref="D276:D287"/>
    <mergeCell ref="E276:E286"/>
    <mergeCell ref="A287:C287"/>
    <mergeCell ref="E287:G287"/>
    <mergeCell ref="A265:E265"/>
    <mergeCell ref="D266:D269"/>
    <mergeCell ref="E266:E268"/>
    <mergeCell ref="A269:C269"/>
    <mergeCell ref="E269:G269"/>
    <mergeCell ref="A270:E270"/>
    <mergeCell ref="D256:D259"/>
    <mergeCell ref="E256:E258"/>
    <mergeCell ref="A259:C259"/>
    <mergeCell ref="E259:G259"/>
    <mergeCell ref="A260:E260"/>
    <mergeCell ref="D261:D264"/>
    <mergeCell ref="E261:E263"/>
    <mergeCell ref="A264:C264"/>
    <mergeCell ref="E264:G264"/>
    <mergeCell ref="A250:E250"/>
    <mergeCell ref="D251:D254"/>
    <mergeCell ref="E251:E253"/>
    <mergeCell ref="A254:C254"/>
    <mergeCell ref="E254:G254"/>
    <mergeCell ref="A255:E255"/>
    <mergeCell ref="D231:D234"/>
    <mergeCell ref="E231:E233"/>
    <mergeCell ref="A234:C234"/>
    <mergeCell ref="E234:G234"/>
    <mergeCell ref="A235:E235"/>
    <mergeCell ref="D236:D249"/>
    <mergeCell ref="E236:E248"/>
    <mergeCell ref="A249:C249"/>
    <mergeCell ref="E249:G249"/>
    <mergeCell ref="A215:E215"/>
    <mergeCell ref="D216:D229"/>
    <mergeCell ref="E216:E228"/>
    <mergeCell ref="A229:C229"/>
    <mergeCell ref="E229:G229"/>
    <mergeCell ref="A230:E230"/>
    <mergeCell ref="D192:D193"/>
    <mergeCell ref="A193:C193"/>
    <mergeCell ref="E193:G193"/>
    <mergeCell ref="A194:E194"/>
    <mergeCell ref="D195:D214"/>
    <mergeCell ref="E195:E213"/>
    <mergeCell ref="A214:C214"/>
    <mergeCell ref="E214:G214"/>
    <mergeCell ref="A181:E181"/>
    <mergeCell ref="D182:D190"/>
    <mergeCell ref="E182:E189"/>
    <mergeCell ref="A190:C190"/>
    <mergeCell ref="E190:G190"/>
    <mergeCell ref="A191:E191"/>
    <mergeCell ref="A174:E174"/>
    <mergeCell ref="D175:D176"/>
    <mergeCell ref="A176:C176"/>
    <mergeCell ref="E176:G176"/>
    <mergeCell ref="A177:E177"/>
    <mergeCell ref="D178:D180"/>
    <mergeCell ref="A180:C180"/>
    <mergeCell ref="E180:G180"/>
    <mergeCell ref="D165:D169"/>
    <mergeCell ref="A170:C170"/>
    <mergeCell ref="E170:G170"/>
    <mergeCell ref="A171:E171"/>
    <mergeCell ref="D172:D173"/>
    <mergeCell ref="A173:C173"/>
    <mergeCell ref="E173:G173"/>
    <mergeCell ref="A153:E153"/>
    <mergeCell ref="A154:E154"/>
    <mergeCell ref="A158:G158"/>
    <mergeCell ref="A160:A163"/>
    <mergeCell ref="B162:C162"/>
    <mergeCell ref="A164:D164"/>
    <mergeCell ref="A144:E144"/>
    <mergeCell ref="D145:D146"/>
    <mergeCell ref="A146:C146"/>
    <mergeCell ref="E146:G146"/>
    <mergeCell ref="A147:E147"/>
    <mergeCell ref="D149:D152"/>
    <mergeCell ref="A152:C152"/>
    <mergeCell ref="E152:G152"/>
    <mergeCell ref="D139:D140"/>
    <mergeCell ref="A140:C140"/>
    <mergeCell ref="E140:G140"/>
    <mergeCell ref="A141:E141"/>
    <mergeCell ref="D142:D143"/>
    <mergeCell ref="A143:C143"/>
    <mergeCell ref="E143:G143"/>
    <mergeCell ref="A133:E133"/>
    <mergeCell ref="D134:D137"/>
    <mergeCell ref="E134:E136"/>
    <mergeCell ref="A137:C137"/>
    <mergeCell ref="E137:G137"/>
    <mergeCell ref="A138:E138"/>
    <mergeCell ref="D116:D119"/>
    <mergeCell ref="E116:E118"/>
    <mergeCell ref="A119:C119"/>
    <mergeCell ref="E119:G119"/>
    <mergeCell ref="A120:E120"/>
    <mergeCell ref="D121:D132"/>
    <mergeCell ref="E121:E131"/>
    <mergeCell ref="A132:C132"/>
    <mergeCell ref="E132:G132"/>
    <mergeCell ref="A110:E110"/>
    <mergeCell ref="D111:D114"/>
    <mergeCell ref="E111:E113"/>
    <mergeCell ref="A114:C114"/>
    <mergeCell ref="E114:G114"/>
    <mergeCell ref="A115:E115"/>
    <mergeCell ref="D101:D104"/>
    <mergeCell ref="E101:E103"/>
    <mergeCell ref="A104:C104"/>
    <mergeCell ref="E104:G104"/>
    <mergeCell ref="A105:E105"/>
    <mergeCell ref="D106:D109"/>
    <mergeCell ref="E106:E108"/>
    <mergeCell ref="A109:C109"/>
    <mergeCell ref="E109:G109"/>
    <mergeCell ref="A95:E95"/>
    <mergeCell ref="D96:D99"/>
    <mergeCell ref="E96:E98"/>
    <mergeCell ref="A99:C99"/>
    <mergeCell ref="E99:G99"/>
    <mergeCell ref="A100:E100"/>
    <mergeCell ref="D76:D79"/>
    <mergeCell ref="E76:E78"/>
    <mergeCell ref="A79:C79"/>
    <mergeCell ref="E79:G79"/>
    <mergeCell ref="A80:E80"/>
    <mergeCell ref="D81:D94"/>
    <mergeCell ref="E81:E93"/>
    <mergeCell ref="A94:C94"/>
    <mergeCell ref="E94:G94"/>
    <mergeCell ref="A59:E59"/>
    <mergeCell ref="D60:D74"/>
    <mergeCell ref="E60:E73"/>
    <mergeCell ref="A74:C74"/>
    <mergeCell ref="E74:G74"/>
    <mergeCell ref="A75:E75"/>
    <mergeCell ref="A35:E35"/>
    <mergeCell ref="D36:D37"/>
    <mergeCell ref="A37:C37"/>
    <mergeCell ref="E37:G37"/>
    <mergeCell ref="A38:E38"/>
    <mergeCell ref="D39:D58"/>
    <mergeCell ref="E39:E57"/>
    <mergeCell ref="A58:C58"/>
    <mergeCell ref="E58:G58"/>
    <mergeCell ref="A21:E21"/>
    <mergeCell ref="D22:D24"/>
    <mergeCell ref="A24:C24"/>
    <mergeCell ref="E24:G24"/>
    <mergeCell ref="A25:E25"/>
    <mergeCell ref="D26:D34"/>
    <mergeCell ref="E26:E33"/>
    <mergeCell ref="A34:C34"/>
    <mergeCell ref="E34:G34"/>
    <mergeCell ref="A15:E15"/>
    <mergeCell ref="D16:D17"/>
    <mergeCell ref="A17:C17"/>
    <mergeCell ref="E17:G17"/>
    <mergeCell ref="A18:E18"/>
    <mergeCell ref="D19:D20"/>
    <mergeCell ref="A20:C20"/>
    <mergeCell ref="E20:G20"/>
    <mergeCell ref="A2:G2"/>
    <mergeCell ref="A4:A7"/>
    <mergeCell ref="B6:C6"/>
    <mergeCell ref="A8:D8"/>
    <mergeCell ref="D9:D13"/>
    <mergeCell ref="A14:C14"/>
    <mergeCell ref="E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07"/>
  <sheetViews>
    <sheetView zoomScale="90" zoomScaleNormal="90" zoomScalePageLayoutView="0" workbookViewId="0" topLeftCell="A1">
      <pane xSplit="5" ySplit="3" topLeftCell="F30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9" sqref="G239"/>
    </sheetView>
  </sheetViews>
  <sheetFormatPr defaultColWidth="9.28125" defaultRowHeight="12.75"/>
  <cols>
    <col min="1" max="1" width="50.8515625" style="1" customWidth="1"/>
    <col min="2" max="2" width="14.140625" style="1" customWidth="1"/>
    <col min="3" max="3" width="14.8515625" style="1" customWidth="1"/>
    <col min="4" max="4" width="8.7109375" style="2" customWidth="1"/>
    <col min="5" max="5" width="10.28125" style="2" customWidth="1"/>
    <col min="6" max="6" width="13.8515625" style="3" customWidth="1"/>
    <col min="7" max="8" width="15.00390625" style="107" customWidth="1"/>
    <col min="9" max="9" width="18.57421875" style="107" customWidth="1"/>
    <col min="10" max="10" width="18.140625" style="107" customWidth="1"/>
    <col min="11" max="11" width="18.421875" style="107" hidden="1" customWidth="1"/>
    <col min="12" max="12" width="18.8515625" style="107" hidden="1" customWidth="1"/>
    <col min="13" max="16384" width="9.28125" style="1" customWidth="1"/>
  </cols>
  <sheetData>
    <row r="1" spans="1:10" ht="15">
      <c r="A1" s="4"/>
      <c r="B1" s="4"/>
      <c r="C1" s="4"/>
      <c r="D1" s="5"/>
      <c r="E1" s="5"/>
      <c r="F1" s="6"/>
      <c r="G1" s="106"/>
      <c r="H1" s="106"/>
      <c r="I1" s="106"/>
      <c r="J1" s="106"/>
    </row>
    <row r="2" spans="1:10" ht="18.75">
      <c r="A2" s="210" t="s">
        <v>180</v>
      </c>
      <c r="B2" s="210"/>
      <c r="C2" s="210"/>
      <c r="D2" s="210"/>
      <c r="E2" s="210"/>
      <c r="F2" s="210"/>
      <c r="G2" s="210"/>
      <c r="H2" s="108"/>
      <c r="I2" s="109"/>
      <c r="J2" s="109"/>
    </row>
    <row r="3" spans="1:12" ht="45.75" thickBot="1">
      <c r="A3" s="9" t="s">
        <v>146</v>
      </c>
      <c r="B3" s="10" t="s">
        <v>1</v>
      </c>
      <c r="C3" s="10" t="s">
        <v>2</v>
      </c>
      <c r="D3" s="10" t="s">
        <v>3</v>
      </c>
      <c r="E3" s="11" t="s">
        <v>4</v>
      </c>
      <c r="F3" s="12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</row>
    <row r="4" spans="1:12" ht="15.75" thickBot="1">
      <c r="A4" s="211" t="s">
        <v>12</v>
      </c>
      <c r="B4" s="16" t="s">
        <v>13</v>
      </c>
      <c r="C4" s="16" t="s">
        <v>74</v>
      </c>
      <c r="D4" s="17">
        <v>111</v>
      </c>
      <c r="E4" s="17">
        <v>211</v>
      </c>
      <c r="F4" s="14"/>
      <c r="G4" s="180">
        <v>10143270.35</v>
      </c>
      <c r="H4" s="13"/>
      <c r="I4" s="13">
        <f>G4</f>
        <v>10143270.35</v>
      </c>
      <c r="J4" s="13">
        <f>G4-H4-I4</f>
        <v>0</v>
      </c>
      <c r="K4" s="46"/>
      <c r="L4" s="46">
        <f>G4-K4</f>
        <v>10143270.35</v>
      </c>
    </row>
    <row r="5" spans="1:12" ht="15.75" thickBot="1">
      <c r="A5" s="211"/>
      <c r="B5" s="16" t="s">
        <v>13</v>
      </c>
      <c r="C5" s="16" t="s">
        <v>74</v>
      </c>
      <c r="D5" s="17">
        <v>111</v>
      </c>
      <c r="E5" s="17">
        <v>266</v>
      </c>
      <c r="F5" s="14"/>
      <c r="G5" s="180">
        <v>6500</v>
      </c>
      <c r="H5" s="13"/>
      <c r="I5" s="13">
        <f>G5</f>
        <v>6500</v>
      </c>
      <c r="J5" s="13">
        <f>G5-H5-I5</f>
        <v>0</v>
      </c>
      <c r="K5" s="46"/>
      <c r="L5" s="46">
        <f>G5-K5</f>
        <v>6500</v>
      </c>
    </row>
    <row r="6" spans="1:12" ht="15.75" thickBot="1">
      <c r="A6" s="211"/>
      <c r="B6" s="212" t="s">
        <v>15</v>
      </c>
      <c r="C6" s="212"/>
      <c r="F6" s="14"/>
      <c r="G6" s="110">
        <f>G4+G5</f>
        <v>10149770.35</v>
      </c>
      <c r="H6" s="110">
        <f>H4+H5</f>
        <v>0</v>
      </c>
      <c r="I6" s="110">
        <f>I4+I5</f>
        <v>10149770.35</v>
      </c>
      <c r="J6" s="110">
        <f>G6-H6-I6</f>
        <v>0</v>
      </c>
      <c r="K6" s="111">
        <f>K4+K5</f>
        <v>0</v>
      </c>
      <c r="L6" s="111">
        <f>G6-K6</f>
        <v>10149770.35</v>
      </c>
    </row>
    <row r="7" spans="1:12" ht="15.75" thickBot="1">
      <c r="A7" s="211"/>
      <c r="B7" s="16" t="s">
        <v>13</v>
      </c>
      <c r="C7" s="16" t="s">
        <v>74</v>
      </c>
      <c r="D7" s="17">
        <v>119</v>
      </c>
      <c r="E7" s="17">
        <v>213</v>
      </c>
      <c r="F7" s="14"/>
      <c r="G7" s="180">
        <v>3065230.65</v>
      </c>
      <c r="H7" s="13"/>
      <c r="I7" s="13">
        <f>G7</f>
        <v>3065230.65</v>
      </c>
      <c r="J7" s="13">
        <f>G7-H7-I7</f>
        <v>0</v>
      </c>
      <c r="K7" s="111"/>
      <c r="L7" s="111">
        <f>G7-K7</f>
        <v>3065230.65</v>
      </c>
    </row>
    <row r="8" spans="1:12" ht="15">
      <c r="A8" s="213" t="s">
        <v>16</v>
      </c>
      <c r="B8" s="213"/>
      <c r="C8" s="213"/>
      <c r="D8" s="213"/>
      <c r="E8" s="22"/>
      <c r="F8" s="14"/>
      <c r="G8" s="13"/>
      <c r="H8" s="13"/>
      <c r="I8" s="13"/>
      <c r="J8" s="13"/>
      <c r="K8" s="46"/>
      <c r="L8" s="46"/>
    </row>
    <row r="9" spans="1:12" ht="15">
      <c r="A9" s="23" t="s">
        <v>17</v>
      </c>
      <c r="B9" s="16" t="s">
        <v>13</v>
      </c>
      <c r="C9" s="16" t="s">
        <v>74</v>
      </c>
      <c r="D9" s="214">
        <v>112</v>
      </c>
      <c r="E9" s="17">
        <v>266</v>
      </c>
      <c r="F9" s="24"/>
      <c r="G9" s="13"/>
      <c r="H9" s="13"/>
      <c r="I9" s="13"/>
      <c r="J9" s="13">
        <f>G9-H9-I9</f>
        <v>0</v>
      </c>
      <c r="K9" s="46"/>
      <c r="L9" s="46">
        <f>G9-J9</f>
        <v>0</v>
      </c>
    </row>
    <row r="10" spans="1:12" ht="15">
      <c r="A10" s="23" t="s">
        <v>18</v>
      </c>
      <c r="B10" s="16" t="s">
        <v>13</v>
      </c>
      <c r="C10" s="16" t="s">
        <v>74</v>
      </c>
      <c r="D10" s="214"/>
      <c r="E10" s="17">
        <v>112</v>
      </c>
      <c r="F10" s="25"/>
      <c r="G10" s="13">
        <v>0</v>
      </c>
      <c r="H10" s="13"/>
      <c r="I10" s="13">
        <v>0</v>
      </c>
      <c r="J10" s="13">
        <f>G10-H10-I10</f>
        <v>0</v>
      </c>
      <c r="K10" s="46"/>
      <c r="L10" s="46">
        <f>G10-J10</f>
        <v>0</v>
      </c>
    </row>
    <row r="11" spans="1:12" ht="15">
      <c r="A11" s="23" t="s">
        <v>19</v>
      </c>
      <c r="B11" s="16" t="s">
        <v>13</v>
      </c>
      <c r="C11" s="16" t="s">
        <v>74</v>
      </c>
      <c r="D11" s="214"/>
      <c r="E11" s="26">
        <v>222</v>
      </c>
      <c r="F11" s="27"/>
      <c r="G11" s="13"/>
      <c r="H11" s="112"/>
      <c r="I11" s="13"/>
      <c r="J11" s="13">
        <f>G11-H11-I11</f>
        <v>0</v>
      </c>
      <c r="K11" s="46"/>
      <c r="L11" s="46">
        <f>G11-J11</f>
        <v>0</v>
      </c>
    </row>
    <row r="12" spans="1:12" ht="15">
      <c r="A12" s="23" t="s">
        <v>20</v>
      </c>
      <c r="B12" s="16" t="s">
        <v>13</v>
      </c>
      <c r="C12" s="16" t="s">
        <v>74</v>
      </c>
      <c r="D12" s="214"/>
      <c r="E12" s="26">
        <v>226</v>
      </c>
      <c r="F12" s="27"/>
      <c r="G12" s="13">
        <v>0</v>
      </c>
      <c r="H12" s="112"/>
      <c r="I12" s="13">
        <v>0</v>
      </c>
      <c r="J12" s="13">
        <f>G12-H12-I12</f>
        <v>0</v>
      </c>
      <c r="K12" s="46"/>
      <c r="L12" s="46">
        <f>G12-J12</f>
        <v>0</v>
      </c>
    </row>
    <row r="13" spans="1:12" ht="15">
      <c r="A13" s="23" t="s">
        <v>21</v>
      </c>
      <c r="B13" s="16" t="s">
        <v>13</v>
      </c>
      <c r="C13" s="16" t="s">
        <v>74</v>
      </c>
      <c r="D13" s="214"/>
      <c r="E13" s="17">
        <v>226</v>
      </c>
      <c r="F13" s="25"/>
      <c r="G13" s="13"/>
      <c r="H13" s="13"/>
      <c r="I13" s="13"/>
      <c r="J13" s="13">
        <f>G13-H13-I13</f>
        <v>0</v>
      </c>
      <c r="K13" s="46"/>
      <c r="L13" s="46">
        <f>G13-J13</f>
        <v>0</v>
      </c>
    </row>
    <row r="14" spans="1:12" ht="15">
      <c r="A14" s="215" t="s">
        <v>22</v>
      </c>
      <c r="B14" s="215"/>
      <c r="C14" s="215"/>
      <c r="D14" s="29"/>
      <c r="E14" s="209">
        <f>G9+G10+G11+G12+G13</f>
        <v>0</v>
      </c>
      <c r="F14" s="209"/>
      <c r="G14" s="209"/>
      <c r="H14" s="115">
        <f>H9+H10+H11+H12+H13</f>
        <v>0</v>
      </c>
      <c r="I14" s="13">
        <f>I9+I10+I11+I12+I13</f>
        <v>0</v>
      </c>
      <c r="J14" s="110">
        <f>E14-I14-H14</f>
        <v>0</v>
      </c>
      <c r="K14" s="111">
        <f>K9+K10+K11+K12+K13</f>
        <v>0</v>
      </c>
      <c r="L14" s="111">
        <f>E14-K14</f>
        <v>0</v>
      </c>
    </row>
    <row r="15" spans="1:12" ht="15" customHeight="1">
      <c r="A15" s="219" t="s">
        <v>23</v>
      </c>
      <c r="B15" s="219"/>
      <c r="C15" s="219"/>
      <c r="D15" s="219"/>
      <c r="E15" s="219"/>
      <c r="F15" s="30"/>
      <c r="G15" s="45"/>
      <c r="H15" s="111"/>
      <c r="I15" s="13"/>
      <c r="J15" s="13"/>
      <c r="K15" s="46"/>
      <c r="L15" s="46"/>
    </row>
    <row r="16" spans="1:12" ht="27.75" customHeight="1">
      <c r="A16" s="31" t="s">
        <v>24</v>
      </c>
      <c r="B16" s="32" t="s">
        <v>13</v>
      </c>
      <c r="C16" s="32" t="s">
        <v>74</v>
      </c>
      <c r="D16" s="220">
        <v>113</v>
      </c>
      <c r="E16" s="33">
        <v>226</v>
      </c>
      <c r="F16" s="14"/>
      <c r="G16" s="13"/>
      <c r="H16" s="13"/>
      <c r="I16" s="13"/>
      <c r="J16" s="13">
        <f>G16-H16-I16</f>
        <v>0</v>
      </c>
      <c r="K16" s="46"/>
      <c r="L16" s="46">
        <f>G16-K16</f>
        <v>0</v>
      </c>
    </row>
    <row r="17" spans="1:12" ht="16.5" customHeight="1">
      <c r="A17" s="221" t="s">
        <v>25</v>
      </c>
      <c r="B17" s="221"/>
      <c r="C17" s="221"/>
      <c r="D17" s="220"/>
      <c r="E17" s="209">
        <f>G16</f>
        <v>0</v>
      </c>
      <c r="F17" s="209"/>
      <c r="G17" s="209"/>
      <c r="H17" s="115">
        <f>H16</f>
        <v>0</v>
      </c>
      <c r="I17" s="13">
        <f>I16</f>
        <v>0</v>
      </c>
      <c r="J17" s="110">
        <f>E17-I17-H17</f>
        <v>0</v>
      </c>
      <c r="K17" s="111">
        <f>K16</f>
        <v>0</v>
      </c>
      <c r="L17" s="111">
        <f>E17-K17</f>
        <v>0</v>
      </c>
    </row>
    <row r="18" spans="1:12" ht="15">
      <c r="A18" s="213" t="s">
        <v>26</v>
      </c>
      <c r="B18" s="213"/>
      <c r="C18" s="213"/>
      <c r="D18" s="213"/>
      <c r="E18" s="213"/>
      <c r="F18" s="30"/>
      <c r="G18" s="13"/>
      <c r="H18" s="13"/>
      <c r="I18" s="13"/>
      <c r="J18" s="13"/>
      <c r="K18" s="46"/>
      <c r="L18" s="46"/>
    </row>
    <row r="19" spans="1:12" ht="15">
      <c r="A19" s="23" t="s">
        <v>27</v>
      </c>
      <c r="B19" s="16" t="s">
        <v>13</v>
      </c>
      <c r="C19" s="16" t="s">
        <v>74</v>
      </c>
      <c r="D19" s="220">
        <v>244</v>
      </c>
      <c r="E19" s="17">
        <v>221</v>
      </c>
      <c r="F19" s="14"/>
      <c r="G19" s="126">
        <v>55000</v>
      </c>
      <c r="H19" s="13"/>
      <c r="I19" s="13">
        <v>0</v>
      </c>
      <c r="J19" s="13">
        <f>G19-H19-I19</f>
        <v>55000</v>
      </c>
      <c r="K19" s="46"/>
      <c r="L19" s="46">
        <f>G19-K19</f>
        <v>55000</v>
      </c>
    </row>
    <row r="20" spans="1:12" ht="15">
      <c r="A20" s="215" t="s">
        <v>28</v>
      </c>
      <c r="B20" s="215"/>
      <c r="C20" s="215"/>
      <c r="D20" s="220"/>
      <c r="E20" s="209">
        <f>G19</f>
        <v>55000</v>
      </c>
      <c r="F20" s="209"/>
      <c r="G20" s="209"/>
      <c r="H20" s="115">
        <f>H19</f>
        <v>0</v>
      </c>
      <c r="I20" s="13">
        <f>I19</f>
        <v>0</v>
      </c>
      <c r="J20" s="110">
        <f>E20-I20-H20</f>
        <v>55000</v>
      </c>
      <c r="K20" s="111">
        <f>K19</f>
        <v>0</v>
      </c>
      <c r="L20" s="111">
        <f>E20-K20</f>
        <v>55000</v>
      </c>
    </row>
    <row r="21" spans="1:12" ht="15">
      <c r="A21" s="213" t="s">
        <v>29</v>
      </c>
      <c r="B21" s="213"/>
      <c r="C21" s="213"/>
      <c r="D21" s="213"/>
      <c r="E21" s="213"/>
      <c r="F21" s="30"/>
      <c r="G21" s="13"/>
      <c r="H21" s="13"/>
      <c r="I21" s="13"/>
      <c r="J21" s="13"/>
      <c r="K21" s="46"/>
      <c r="L21" s="46"/>
    </row>
    <row r="22" spans="1:12" ht="15">
      <c r="A22" s="23" t="s">
        <v>27</v>
      </c>
      <c r="B22" s="16" t="s">
        <v>13</v>
      </c>
      <c r="C22" s="16" t="s">
        <v>74</v>
      </c>
      <c r="D22" s="220">
        <v>244</v>
      </c>
      <c r="E22" s="17">
        <v>222</v>
      </c>
      <c r="F22" s="14"/>
      <c r="G22" s="13"/>
      <c r="H22" s="13"/>
      <c r="I22" s="13"/>
      <c r="J22" s="13">
        <f>G22-H22-I22</f>
        <v>0</v>
      </c>
      <c r="K22" s="46"/>
      <c r="L22" s="46">
        <f>G22-K22</f>
        <v>0</v>
      </c>
    </row>
    <row r="23" spans="1:12" ht="15">
      <c r="A23" s="23"/>
      <c r="B23" s="16" t="s">
        <v>13</v>
      </c>
      <c r="C23" s="16" t="s">
        <v>74</v>
      </c>
      <c r="D23" s="220"/>
      <c r="E23" s="17"/>
      <c r="F23" s="14"/>
      <c r="G23" s="13"/>
      <c r="H23" s="13"/>
      <c r="I23" s="13"/>
      <c r="J23" s="13">
        <f>G23-H23-I23</f>
        <v>0</v>
      </c>
      <c r="K23" s="46"/>
      <c r="L23" s="46">
        <f>G23-K23</f>
        <v>0</v>
      </c>
    </row>
    <row r="24" spans="1:12" ht="15">
      <c r="A24" s="215" t="s">
        <v>31</v>
      </c>
      <c r="B24" s="215"/>
      <c r="C24" s="215"/>
      <c r="D24" s="220"/>
      <c r="E24" s="209">
        <f>G22+G23</f>
        <v>0</v>
      </c>
      <c r="F24" s="209">
        <f>H22+H23</f>
        <v>0</v>
      </c>
      <c r="G24" s="209">
        <f>I22+I23</f>
        <v>0</v>
      </c>
      <c r="H24" s="116">
        <f>J22+J23</f>
        <v>0</v>
      </c>
      <c r="I24" s="116">
        <f>K22+K23</f>
        <v>0</v>
      </c>
      <c r="J24" s="110">
        <f>E24-I24-H24</f>
        <v>0</v>
      </c>
      <c r="K24" s="111">
        <f>K22+K23</f>
        <v>0</v>
      </c>
      <c r="L24" s="111">
        <f>E24-K24</f>
        <v>0</v>
      </c>
    </row>
    <row r="25" spans="1:12" ht="15">
      <c r="A25" s="213" t="s">
        <v>32</v>
      </c>
      <c r="B25" s="213"/>
      <c r="C25" s="213"/>
      <c r="D25" s="213"/>
      <c r="E25" s="213"/>
      <c r="F25" s="30"/>
      <c r="G25" s="45"/>
      <c r="H25" s="45"/>
      <c r="I25" s="13"/>
      <c r="J25" s="13"/>
      <c r="K25" s="46"/>
      <c r="L25" s="46"/>
    </row>
    <row r="26" spans="1:12" ht="15">
      <c r="A26" s="35" t="s">
        <v>33</v>
      </c>
      <c r="B26" s="32" t="s">
        <v>13</v>
      </c>
      <c r="C26" s="32" t="s">
        <v>74</v>
      </c>
      <c r="D26" s="220">
        <v>244</v>
      </c>
      <c r="E26" s="220">
        <v>223</v>
      </c>
      <c r="F26" s="36"/>
      <c r="G26" s="13"/>
      <c r="H26" s="13"/>
      <c r="I26" s="13"/>
      <c r="J26" s="13">
        <f>G26-H26-I26</f>
        <v>0</v>
      </c>
      <c r="K26" s="46"/>
      <c r="L26" s="46">
        <f>G26-K26</f>
        <v>0</v>
      </c>
    </row>
    <row r="27" spans="1:12" ht="15">
      <c r="A27" s="23" t="s">
        <v>34</v>
      </c>
      <c r="B27" s="16" t="s">
        <v>13</v>
      </c>
      <c r="C27" s="32" t="s">
        <v>74</v>
      </c>
      <c r="D27" s="220"/>
      <c r="E27" s="220"/>
      <c r="F27" s="14"/>
      <c r="G27" s="13"/>
      <c r="H27" s="13"/>
      <c r="I27" s="13"/>
      <c r="J27" s="13">
        <f>G27+F27-H27-I27</f>
        <v>0</v>
      </c>
      <c r="K27" s="46"/>
      <c r="L27" s="46">
        <f>G27+F27-K27</f>
        <v>0</v>
      </c>
    </row>
    <row r="28" spans="1:12" ht="15" customHeight="1">
      <c r="A28" s="23" t="s">
        <v>35</v>
      </c>
      <c r="B28" s="16" t="s">
        <v>13</v>
      </c>
      <c r="C28" s="32" t="s">
        <v>74</v>
      </c>
      <c r="D28" s="220"/>
      <c r="E28" s="220"/>
      <c r="F28" s="14"/>
      <c r="G28" s="13">
        <f>I28</f>
        <v>0</v>
      </c>
      <c r="H28" s="13"/>
      <c r="I28" s="13"/>
      <c r="J28" s="13">
        <f aca="true" t="shared" si="0" ref="J28:J33">G28-H28-I28</f>
        <v>0</v>
      </c>
      <c r="K28" s="46"/>
      <c r="L28" s="46">
        <f aca="true" t="shared" si="1" ref="L28:L33">G28-K28</f>
        <v>0</v>
      </c>
    </row>
    <row r="29" spans="1:12" ht="15">
      <c r="A29" s="23" t="s">
        <v>36</v>
      </c>
      <c r="B29" s="16" t="s">
        <v>13</v>
      </c>
      <c r="C29" s="32" t="s">
        <v>74</v>
      </c>
      <c r="D29" s="220"/>
      <c r="E29" s="220"/>
      <c r="F29" s="14"/>
      <c r="G29" s="13"/>
      <c r="H29" s="13"/>
      <c r="I29" s="13"/>
      <c r="J29" s="13">
        <f t="shared" si="0"/>
        <v>0</v>
      </c>
      <c r="K29" s="46"/>
      <c r="L29" s="46">
        <f t="shared" si="1"/>
        <v>0</v>
      </c>
    </row>
    <row r="30" spans="1:12" ht="15" customHeight="1">
      <c r="A30" s="23" t="s">
        <v>37</v>
      </c>
      <c r="B30" s="16" t="s">
        <v>13</v>
      </c>
      <c r="C30" s="32" t="s">
        <v>74</v>
      </c>
      <c r="D30" s="220"/>
      <c r="E30" s="220"/>
      <c r="F30" s="14"/>
      <c r="G30" s="13"/>
      <c r="H30" s="13"/>
      <c r="I30" s="13"/>
      <c r="J30" s="13">
        <f t="shared" si="0"/>
        <v>0</v>
      </c>
      <c r="K30" s="46"/>
      <c r="L30" s="46">
        <f t="shared" si="1"/>
        <v>0</v>
      </c>
    </row>
    <row r="31" spans="1:12" ht="15" customHeight="1">
      <c r="A31" s="23" t="s">
        <v>38</v>
      </c>
      <c r="B31" s="16" t="s">
        <v>13</v>
      </c>
      <c r="C31" s="32" t="s">
        <v>74</v>
      </c>
      <c r="D31" s="220"/>
      <c r="E31" s="220"/>
      <c r="F31" s="14"/>
      <c r="G31" s="13"/>
      <c r="H31" s="13"/>
      <c r="I31" s="13"/>
      <c r="J31" s="13">
        <f t="shared" si="0"/>
        <v>0</v>
      </c>
      <c r="K31" s="46"/>
      <c r="L31" s="46">
        <f t="shared" si="1"/>
        <v>0</v>
      </c>
    </row>
    <row r="32" spans="1:12" ht="15" customHeight="1">
      <c r="A32" s="23" t="s">
        <v>39</v>
      </c>
      <c r="B32" s="16" t="s">
        <v>13</v>
      </c>
      <c r="C32" s="32" t="s">
        <v>74</v>
      </c>
      <c r="D32" s="220"/>
      <c r="E32" s="220"/>
      <c r="F32" s="14"/>
      <c r="G32" s="13"/>
      <c r="H32" s="112"/>
      <c r="I32" s="13"/>
      <c r="J32" s="13">
        <f t="shared" si="0"/>
        <v>0</v>
      </c>
      <c r="K32" s="46"/>
      <c r="L32" s="46">
        <f t="shared" si="1"/>
        <v>0</v>
      </c>
    </row>
    <row r="33" spans="1:12" ht="15" customHeight="1">
      <c r="A33" s="23" t="s">
        <v>40</v>
      </c>
      <c r="B33" s="16" t="s">
        <v>13</v>
      </c>
      <c r="C33" s="32" t="s">
        <v>74</v>
      </c>
      <c r="D33" s="220"/>
      <c r="E33" s="220"/>
      <c r="F33" s="14"/>
      <c r="G33" s="13"/>
      <c r="H33" s="112"/>
      <c r="I33" s="13"/>
      <c r="J33" s="13">
        <f t="shared" si="0"/>
        <v>0</v>
      </c>
      <c r="K33" s="46"/>
      <c r="L33" s="46">
        <f t="shared" si="1"/>
        <v>0</v>
      </c>
    </row>
    <row r="34" spans="1:12" ht="15" customHeight="1">
      <c r="A34" s="215" t="s">
        <v>41</v>
      </c>
      <c r="B34" s="215"/>
      <c r="C34" s="215"/>
      <c r="D34" s="220"/>
      <c r="E34" s="209">
        <f>G26+G27+G28+G29+G30+G31+G33+G32</f>
        <v>0</v>
      </c>
      <c r="F34" s="209"/>
      <c r="G34" s="209"/>
      <c r="H34" s="45">
        <f>H26+H27+H28+H29+H30+H31+H32+H33</f>
        <v>0</v>
      </c>
      <c r="I34" s="110">
        <f>I26+I27+I28+I29+I30+I31+I32+I33</f>
        <v>0</v>
      </c>
      <c r="J34" s="110">
        <f>E34-H34-I34</f>
        <v>0</v>
      </c>
      <c r="K34" s="111">
        <f>K26+K27+K28+K29+K30+K31+K32+K33</f>
        <v>0</v>
      </c>
      <c r="L34" s="111">
        <f>E34-K34</f>
        <v>0</v>
      </c>
    </row>
    <row r="35" spans="1:12" ht="15" customHeight="1">
      <c r="A35" s="213" t="s">
        <v>42</v>
      </c>
      <c r="B35" s="213"/>
      <c r="C35" s="213"/>
      <c r="D35" s="213"/>
      <c r="E35" s="213"/>
      <c r="F35" s="30"/>
      <c r="G35" s="45"/>
      <c r="H35" s="45"/>
      <c r="I35" s="13"/>
      <c r="J35" s="13"/>
      <c r="K35" s="46"/>
      <c r="L35" s="46"/>
    </row>
    <row r="36" spans="1:12" ht="15" customHeight="1">
      <c r="A36" s="35" t="s">
        <v>43</v>
      </c>
      <c r="B36" s="32" t="s">
        <v>13</v>
      </c>
      <c r="C36" s="32" t="s">
        <v>74</v>
      </c>
      <c r="D36" s="220">
        <v>244</v>
      </c>
      <c r="E36" s="17">
        <v>224</v>
      </c>
      <c r="F36" s="14"/>
      <c r="G36" s="13"/>
      <c r="H36" s="13"/>
      <c r="I36" s="13"/>
      <c r="J36" s="13">
        <f>G36-H36-I36</f>
        <v>0</v>
      </c>
      <c r="K36" s="46"/>
      <c r="L36" s="46"/>
    </row>
    <row r="37" spans="1:12" ht="15" customHeight="1">
      <c r="A37" s="223" t="s">
        <v>44</v>
      </c>
      <c r="B37" s="223"/>
      <c r="C37" s="223"/>
      <c r="D37" s="220"/>
      <c r="E37" s="224">
        <f>G36</f>
        <v>0</v>
      </c>
      <c r="F37" s="224"/>
      <c r="G37" s="224"/>
      <c r="H37" s="115">
        <f>H36</f>
        <v>0</v>
      </c>
      <c r="I37" s="13">
        <f>I36</f>
        <v>0</v>
      </c>
      <c r="J37" s="110">
        <f>E37-I37-H37</f>
        <v>0</v>
      </c>
      <c r="K37" s="111">
        <f>K36</f>
        <v>0</v>
      </c>
      <c r="L37" s="111">
        <f>E37-K37</f>
        <v>0</v>
      </c>
    </row>
    <row r="38" spans="1:12" ht="15" customHeight="1">
      <c r="A38" s="213" t="s">
        <v>45</v>
      </c>
      <c r="B38" s="213"/>
      <c r="C38" s="213"/>
      <c r="D38" s="213"/>
      <c r="E38" s="213"/>
      <c r="F38" s="30"/>
      <c r="G38" s="45"/>
      <c r="H38" s="45"/>
      <c r="I38" s="13"/>
      <c r="J38" s="13"/>
      <c r="K38" s="46"/>
      <c r="L38" s="46"/>
    </row>
    <row r="39" spans="1:12" ht="15">
      <c r="A39" s="35" t="s">
        <v>46</v>
      </c>
      <c r="B39" s="32" t="s">
        <v>13</v>
      </c>
      <c r="C39" s="32" t="s">
        <v>74</v>
      </c>
      <c r="D39" s="220">
        <v>244</v>
      </c>
      <c r="E39" s="220">
        <v>225</v>
      </c>
      <c r="F39" s="14"/>
      <c r="G39" s="13"/>
      <c r="H39" s="13"/>
      <c r="I39" s="13"/>
      <c r="J39" s="110">
        <f aca="true" t="shared" si="2" ref="J39:J57">G39-H39-I39</f>
        <v>0</v>
      </c>
      <c r="K39" s="46"/>
      <c r="L39" s="46">
        <f aca="true" t="shared" si="3" ref="L39:L57">G39-K39</f>
        <v>0</v>
      </c>
    </row>
    <row r="40" spans="1:12" ht="15" customHeight="1">
      <c r="A40" s="23" t="s">
        <v>47</v>
      </c>
      <c r="B40" s="16" t="s">
        <v>13</v>
      </c>
      <c r="C40" s="32" t="s">
        <v>74</v>
      </c>
      <c r="D40" s="220"/>
      <c r="E40" s="220"/>
      <c r="F40" s="14"/>
      <c r="G40" s="13"/>
      <c r="H40" s="13"/>
      <c r="I40" s="13"/>
      <c r="J40" s="110">
        <f t="shared" si="2"/>
        <v>0</v>
      </c>
      <c r="K40" s="46"/>
      <c r="L40" s="46">
        <f t="shared" si="3"/>
        <v>0</v>
      </c>
    </row>
    <row r="41" spans="1:12" ht="30.75" customHeight="1">
      <c r="A41" s="38" t="s">
        <v>48</v>
      </c>
      <c r="B41" s="32" t="s">
        <v>13</v>
      </c>
      <c r="C41" s="32" t="s">
        <v>74</v>
      </c>
      <c r="D41" s="220"/>
      <c r="E41" s="220"/>
      <c r="F41" s="14"/>
      <c r="G41" s="13"/>
      <c r="H41" s="13"/>
      <c r="I41" s="13"/>
      <c r="J41" s="110">
        <f t="shared" si="2"/>
        <v>0</v>
      </c>
      <c r="K41" s="46"/>
      <c r="L41" s="46">
        <f t="shared" si="3"/>
        <v>0</v>
      </c>
    </row>
    <row r="42" spans="1:12" ht="15" customHeight="1">
      <c r="A42" s="23" t="s">
        <v>136</v>
      </c>
      <c r="B42" s="16" t="s">
        <v>13</v>
      </c>
      <c r="C42" s="32" t="s">
        <v>74</v>
      </c>
      <c r="D42" s="220"/>
      <c r="E42" s="220"/>
      <c r="F42" s="14"/>
      <c r="G42" s="13"/>
      <c r="H42" s="13"/>
      <c r="I42" s="13"/>
      <c r="J42" s="13">
        <f t="shared" si="2"/>
        <v>0</v>
      </c>
      <c r="K42" s="46"/>
      <c r="L42" s="46">
        <f t="shared" si="3"/>
        <v>0</v>
      </c>
    </row>
    <row r="43" spans="1:12" ht="15" customHeight="1">
      <c r="A43" s="38" t="s">
        <v>49</v>
      </c>
      <c r="B43" s="32" t="s">
        <v>13</v>
      </c>
      <c r="C43" s="32" t="s">
        <v>74</v>
      </c>
      <c r="D43" s="220"/>
      <c r="E43" s="220"/>
      <c r="F43" s="14"/>
      <c r="G43" s="13"/>
      <c r="H43" s="13"/>
      <c r="I43" s="13"/>
      <c r="J43" s="13">
        <f t="shared" si="2"/>
        <v>0</v>
      </c>
      <c r="K43" s="46"/>
      <c r="L43" s="46">
        <f t="shared" si="3"/>
        <v>0</v>
      </c>
    </row>
    <row r="44" spans="1:12" ht="15" customHeight="1">
      <c r="A44" s="23" t="s">
        <v>50</v>
      </c>
      <c r="B44" s="16" t="s">
        <v>13</v>
      </c>
      <c r="C44" s="32" t="s">
        <v>74</v>
      </c>
      <c r="D44" s="220"/>
      <c r="E44" s="220"/>
      <c r="F44" s="14"/>
      <c r="G44" s="13"/>
      <c r="H44" s="13"/>
      <c r="I44" s="13"/>
      <c r="J44" s="13">
        <f t="shared" si="2"/>
        <v>0</v>
      </c>
      <c r="K44" s="46"/>
      <c r="L44" s="46">
        <f t="shared" si="3"/>
        <v>0</v>
      </c>
    </row>
    <row r="45" spans="1:12" ht="15.75" customHeight="1">
      <c r="A45" s="38" t="s">
        <v>51</v>
      </c>
      <c r="B45" s="32" t="s">
        <v>13</v>
      </c>
      <c r="C45" s="32" t="s">
        <v>74</v>
      </c>
      <c r="D45" s="220"/>
      <c r="E45" s="220"/>
      <c r="F45" s="14"/>
      <c r="G45" s="13"/>
      <c r="H45" s="13"/>
      <c r="I45" s="13"/>
      <c r="J45" s="13">
        <f t="shared" si="2"/>
        <v>0</v>
      </c>
      <c r="K45" s="46"/>
      <c r="L45" s="46">
        <f t="shared" si="3"/>
        <v>0</v>
      </c>
    </row>
    <row r="46" spans="1:12" ht="15">
      <c r="A46" s="35" t="s">
        <v>52</v>
      </c>
      <c r="B46" s="16" t="s">
        <v>13</v>
      </c>
      <c r="C46" s="32" t="s">
        <v>74</v>
      </c>
      <c r="D46" s="220"/>
      <c r="E46" s="220"/>
      <c r="F46" s="14"/>
      <c r="G46" s="13"/>
      <c r="H46" s="13"/>
      <c r="I46" s="13"/>
      <c r="J46" s="13">
        <f t="shared" si="2"/>
        <v>0</v>
      </c>
      <c r="K46" s="46"/>
      <c r="L46" s="46">
        <f t="shared" si="3"/>
        <v>0</v>
      </c>
    </row>
    <row r="47" spans="1:12" ht="15" customHeight="1">
      <c r="A47" s="23" t="s">
        <v>53</v>
      </c>
      <c r="B47" s="32" t="s">
        <v>13</v>
      </c>
      <c r="C47" s="32" t="s">
        <v>74</v>
      </c>
      <c r="D47" s="220"/>
      <c r="E47" s="220"/>
      <c r="F47" s="14"/>
      <c r="G47" s="13"/>
      <c r="H47" s="13"/>
      <c r="I47" s="13"/>
      <c r="J47" s="13">
        <f t="shared" si="2"/>
        <v>0</v>
      </c>
      <c r="K47" s="46"/>
      <c r="L47" s="46">
        <f t="shared" si="3"/>
        <v>0</v>
      </c>
    </row>
    <row r="48" spans="1:12" ht="15" customHeight="1">
      <c r="A48" s="23" t="s">
        <v>54</v>
      </c>
      <c r="B48" s="16" t="s">
        <v>13</v>
      </c>
      <c r="C48" s="32" t="s">
        <v>74</v>
      </c>
      <c r="D48" s="220"/>
      <c r="E48" s="220"/>
      <c r="F48" s="14"/>
      <c r="G48" s="13"/>
      <c r="H48" s="13"/>
      <c r="I48" s="13"/>
      <c r="J48" s="13">
        <f t="shared" si="2"/>
        <v>0</v>
      </c>
      <c r="K48" s="46"/>
      <c r="L48" s="46">
        <f t="shared" si="3"/>
        <v>0</v>
      </c>
    </row>
    <row r="49" spans="1:12" ht="15" customHeight="1">
      <c r="A49" s="23" t="s">
        <v>55</v>
      </c>
      <c r="B49" s="32" t="s">
        <v>13</v>
      </c>
      <c r="C49" s="32" t="s">
        <v>74</v>
      </c>
      <c r="D49" s="220"/>
      <c r="E49" s="220"/>
      <c r="F49" s="14"/>
      <c r="G49" s="13"/>
      <c r="H49" s="13"/>
      <c r="I49" s="13"/>
      <c r="J49" s="13">
        <f t="shared" si="2"/>
        <v>0</v>
      </c>
      <c r="K49" s="46"/>
      <c r="L49" s="46">
        <f t="shared" si="3"/>
        <v>0</v>
      </c>
    </row>
    <row r="50" spans="1:12" ht="15" customHeight="1">
      <c r="A50" s="23" t="s">
        <v>56</v>
      </c>
      <c r="B50" s="16" t="s">
        <v>13</v>
      </c>
      <c r="C50" s="32" t="s">
        <v>74</v>
      </c>
      <c r="D50" s="220"/>
      <c r="E50" s="220"/>
      <c r="F50" s="14"/>
      <c r="G50" s="13"/>
      <c r="H50" s="13"/>
      <c r="I50" s="13"/>
      <c r="J50" s="13">
        <f t="shared" si="2"/>
        <v>0</v>
      </c>
      <c r="K50" s="46"/>
      <c r="L50" s="46">
        <f t="shared" si="3"/>
        <v>0</v>
      </c>
    </row>
    <row r="51" spans="1:12" ht="17.25" customHeight="1">
      <c r="A51" s="38" t="s">
        <v>57</v>
      </c>
      <c r="B51" s="32" t="s">
        <v>13</v>
      </c>
      <c r="C51" s="32" t="s">
        <v>74</v>
      </c>
      <c r="D51" s="220"/>
      <c r="E51" s="220"/>
      <c r="F51" s="14"/>
      <c r="G51" s="13"/>
      <c r="H51" s="13"/>
      <c r="I51" s="13"/>
      <c r="J51" s="13">
        <f t="shared" si="2"/>
        <v>0</v>
      </c>
      <c r="K51" s="46"/>
      <c r="L51" s="46">
        <f t="shared" si="3"/>
        <v>0</v>
      </c>
    </row>
    <row r="52" spans="1:12" ht="15" customHeight="1">
      <c r="A52" s="23"/>
      <c r="B52" s="16" t="s">
        <v>13</v>
      </c>
      <c r="C52" s="32" t="s">
        <v>74</v>
      </c>
      <c r="D52" s="220"/>
      <c r="E52" s="220"/>
      <c r="F52" s="14"/>
      <c r="G52" s="13"/>
      <c r="H52" s="13"/>
      <c r="I52" s="13"/>
      <c r="J52" s="13">
        <f t="shared" si="2"/>
        <v>0</v>
      </c>
      <c r="K52" s="46"/>
      <c r="L52" s="46">
        <f t="shared" si="3"/>
        <v>0</v>
      </c>
    </row>
    <row r="53" spans="1:12" ht="15.75" customHeight="1">
      <c r="A53" s="38" t="s">
        <v>60</v>
      </c>
      <c r="B53" s="32" t="s">
        <v>13</v>
      </c>
      <c r="C53" s="32" t="s">
        <v>74</v>
      </c>
      <c r="D53" s="220"/>
      <c r="E53" s="220"/>
      <c r="F53" s="14"/>
      <c r="G53" s="13"/>
      <c r="H53" s="13"/>
      <c r="I53" s="13"/>
      <c r="J53" s="13">
        <f t="shared" si="2"/>
        <v>0</v>
      </c>
      <c r="K53" s="46"/>
      <c r="L53" s="46">
        <f t="shared" si="3"/>
        <v>0</v>
      </c>
    </row>
    <row r="54" spans="1:12" ht="15" customHeight="1">
      <c r="A54" s="23"/>
      <c r="B54" s="16" t="s">
        <v>13</v>
      </c>
      <c r="C54" s="32" t="s">
        <v>74</v>
      </c>
      <c r="D54" s="220"/>
      <c r="E54" s="220"/>
      <c r="F54" s="14"/>
      <c r="G54" s="13"/>
      <c r="H54" s="13"/>
      <c r="I54" s="13"/>
      <c r="J54" s="13">
        <f t="shared" si="2"/>
        <v>0</v>
      </c>
      <c r="K54" s="46"/>
      <c r="L54" s="46">
        <f t="shared" si="3"/>
        <v>0</v>
      </c>
    </row>
    <row r="55" spans="1:12" ht="17.25" customHeight="1">
      <c r="A55" s="38"/>
      <c r="B55" s="32" t="s">
        <v>13</v>
      </c>
      <c r="C55" s="32" t="s">
        <v>74</v>
      </c>
      <c r="D55" s="220"/>
      <c r="E55" s="220"/>
      <c r="F55" s="14"/>
      <c r="G55" s="13"/>
      <c r="H55" s="13"/>
      <c r="I55" s="13"/>
      <c r="J55" s="13">
        <f t="shared" si="2"/>
        <v>0</v>
      </c>
      <c r="K55" s="46"/>
      <c r="L55" s="46">
        <f t="shared" si="3"/>
        <v>0</v>
      </c>
    </row>
    <row r="56" spans="1:12" ht="15" customHeight="1">
      <c r="A56" s="23"/>
      <c r="B56" s="16" t="s">
        <v>13</v>
      </c>
      <c r="C56" s="32" t="s">
        <v>74</v>
      </c>
      <c r="D56" s="220"/>
      <c r="E56" s="220"/>
      <c r="F56" s="14"/>
      <c r="G56" s="13"/>
      <c r="H56" s="13"/>
      <c r="I56" s="13"/>
      <c r="J56" s="13">
        <f t="shared" si="2"/>
        <v>0</v>
      </c>
      <c r="K56" s="46"/>
      <c r="L56" s="46">
        <f t="shared" si="3"/>
        <v>0</v>
      </c>
    </row>
    <row r="57" spans="1:12" ht="15.75" customHeight="1">
      <c r="A57" s="38"/>
      <c r="B57" s="32" t="s">
        <v>13</v>
      </c>
      <c r="C57" s="32" t="s">
        <v>74</v>
      </c>
      <c r="D57" s="220"/>
      <c r="E57" s="220"/>
      <c r="F57" s="14"/>
      <c r="G57" s="13"/>
      <c r="H57" s="13"/>
      <c r="I57" s="13"/>
      <c r="J57" s="13">
        <f t="shared" si="2"/>
        <v>0</v>
      </c>
      <c r="K57" s="46"/>
      <c r="L57" s="46">
        <f t="shared" si="3"/>
        <v>0</v>
      </c>
    </row>
    <row r="58" spans="1:12" ht="15.75" customHeight="1">
      <c r="A58" s="221" t="s">
        <v>61</v>
      </c>
      <c r="B58" s="221"/>
      <c r="C58" s="221"/>
      <c r="D58" s="220"/>
      <c r="E58" s="209">
        <f>G39+G40+G41+G42+G43+G44+G45+G46+G47+G48+G49+G50+G51+G52+G53+G54+G55+G57</f>
        <v>0</v>
      </c>
      <c r="F58" s="209"/>
      <c r="G58" s="209"/>
      <c r="H58" s="45">
        <f>H39+H40+H41+H42+H43+H45+H46+H47+H48+H49+H50+H51+H52+H53+H54+H55+H57</f>
        <v>0</v>
      </c>
      <c r="I58" s="110">
        <f>I39+I40+I41+I42+I43+I45+I46+I47+I48+I49+I50+I51+I52+I53+I54+I55+I57</f>
        <v>0</v>
      </c>
      <c r="J58" s="110">
        <f>E58-I58-H58</f>
        <v>0</v>
      </c>
      <c r="K58" s="111">
        <f>K39+K40+K41+K42+K43+K45+K46+K47+K48+K49+K50+K51+K52+K53+K54+K55+K57</f>
        <v>0</v>
      </c>
      <c r="L58" s="111">
        <f>E58-K58</f>
        <v>0</v>
      </c>
    </row>
    <row r="59" spans="1:12" ht="15.75" customHeight="1">
      <c r="A59" s="213" t="s">
        <v>23</v>
      </c>
      <c r="B59" s="213"/>
      <c r="C59" s="213"/>
      <c r="D59" s="213"/>
      <c r="E59" s="213"/>
      <c r="F59" s="30"/>
      <c r="G59" s="45"/>
      <c r="H59" s="45"/>
      <c r="I59" s="13"/>
      <c r="J59" s="13"/>
      <c r="K59" s="46"/>
      <c r="L59" s="46"/>
    </row>
    <row r="60" spans="1:12" ht="15" customHeight="1">
      <c r="A60" s="35" t="s">
        <v>62</v>
      </c>
      <c r="B60" s="32" t="s">
        <v>13</v>
      </c>
      <c r="C60" s="32" t="s">
        <v>74</v>
      </c>
      <c r="D60" s="220">
        <v>244</v>
      </c>
      <c r="E60" s="220">
        <v>226</v>
      </c>
      <c r="F60" s="36"/>
      <c r="G60" s="13">
        <v>10000</v>
      </c>
      <c r="H60" s="13"/>
      <c r="I60" s="147">
        <v>0</v>
      </c>
      <c r="J60" s="13">
        <f aca="true" t="shared" si="4" ref="J60:J73">G60-H60-I60</f>
        <v>10000</v>
      </c>
      <c r="K60" s="46"/>
      <c r="L60" s="46">
        <f aca="true" t="shared" si="5" ref="L60:L73">G60-K60</f>
        <v>10000</v>
      </c>
    </row>
    <row r="61" spans="1:12" ht="15">
      <c r="A61" s="23" t="s">
        <v>63</v>
      </c>
      <c r="B61" s="16" t="s">
        <v>13</v>
      </c>
      <c r="C61" s="16" t="s">
        <v>74</v>
      </c>
      <c r="D61" s="220"/>
      <c r="E61" s="220"/>
      <c r="F61" s="14"/>
      <c r="G61" s="13"/>
      <c r="H61" s="13"/>
      <c r="I61" s="13"/>
      <c r="J61" s="13">
        <f t="shared" si="4"/>
        <v>0</v>
      </c>
      <c r="K61" s="46"/>
      <c r="L61" s="46">
        <f t="shared" si="5"/>
        <v>0</v>
      </c>
    </row>
    <row r="62" spans="1:12" ht="15" customHeight="1">
      <c r="A62" s="23" t="s">
        <v>64</v>
      </c>
      <c r="B62" s="16" t="s">
        <v>13</v>
      </c>
      <c r="C62" s="32" t="s">
        <v>74</v>
      </c>
      <c r="D62" s="220"/>
      <c r="E62" s="220"/>
      <c r="F62" s="14"/>
      <c r="G62" s="13"/>
      <c r="H62" s="13"/>
      <c r="I62" s="13"/>
      <c r="J62" s="13">
        <f t="shared" si="4"/>
        <v>0</v>
      </c>
      <c r="K62" s="46"/>
      <c r="L62" s="46">
        <f t="shared" si="5"/>
        <v>0</v>
      </c>
    </row>
    <row r="63" spans="1:12" ht="15">
      <c r="A63" s="23" t="s">
        <v>65</v>
      </c>
      <c r="B63" s="16" t="s">
        <v>13</v>
      </c>
      <c r="C63" s="16" t="s">
        <v>74</v>
      </c>
      <c r="D63" s="220"/>
      <c r="E63" s="220"/>
      <c r="F63" s="14"/>
      <c r="G63" s="126">
        <v>316714</v>
      </c>
      <c r="H63" s="13"/>
      <c r="I63" s="13">
        <v>0</v>
      </c>
      <c r="J63" s="13">
        <f t="shared" si="4"/>
        <v>316714</v>
      </c>
      <c r="K63" s="46"/>
      <c r="L63" s="46">
        <f t="shared" si="5"/>
        <v>316714</v>
      </c>
    </row>
    <row r="64" spans="1:12" ht="15" customHeight="1">
      <c r="A64" s="23" t="s">
        <v>66</v>
      </c>
      <c r="B64" s="16" t="s">
        <v>13</v>
      </c>
      <c r="C64" s="32" t="s">
        <v>74</v>
      </c>
      <c r="D64" s="220"/>
      <c r="E64" s="220"/>
      <c r="F64" s="14"/>
      <c r="G64" s="13">
        <v>55000</v>
      </c>
      <c r="H64" s="13"/>
      <c r="I64" s="13">
        <v>0</v>
      </c>
      <c r="J64" s="13">
        <f t="shared" si="4"/>
        <v>55000</v>
      </c>
      <c r="K64" s="46"/>
      <c r="L64" s="46">
        <f t="shared" si="5"/>
        <v>55000</v>
      </c>
    </row>
    <row r="65" spans="1:12" ht="15" customHeight="1">
      <c r="A65" s="23" t="s">
        <v>67</v>
      </c>
      <c r="B65" s="16" t="s">
        <v>13</v>
      </c>
      <c r="C65" s="16" t="s">
        <v>74</v>
      </c>
      <c r="D65" s="220"/>
      <c r="E65" s="220"/>
      <c r="F65" s="14"/>
      <c r="G65" s="13"/>
      <c r="H65" s="13"/>
      <c r="I65" s="13"/>
      <c r="J65" s="13">
        <f t="shared" si="4"/>
        <v>0</v>
      </c>
      <c r="K65" s="46"/>
      <c r="L65" s="46">
        <f t="shared" si="5"/>
        <v>0</v>
      </c>
    </row>
    <row r="66" spans="1:12" ht="15" customHeight="1">
      <c r="A66" s="35" t="s">
        <v>73</v>
      </c>
      <c r="B66" s="16" t="s">
        <v>13</v>
      </c>
      <c r="C66" s="32" t="s">
        <v>74</v>
      </c>
      <c r="D66" s="220"/>
      <c r="E66" s="220"/>
      <c r="F66" s="36"/>
      <c r="G66" s="13"/>
      <c r="H66" s="13"/>
      <c r="I66" s="13"/>
      <c r="J66" s="13">
        <f t="shared" si="4"/>
        <v>0</v>
      </c>
      <c r="K66" s="46"/>
      <c r="L66" s="46">
        <f t="shared" si="5"/>
        <v>0</v>
      </c>
    </row>
    <row r="67" spans="1:12" ht="15" customHeight="1">
      <c r="A67" s="35" t="s">
        <v>68</v>
      </c>
      <c r="B67" s="32" t="s">
        <v>13</v>
      </c>
      <c r="C67" s="32" t="s">
        <v>74</v>
      </c>
      <c r="D67" s="220"/>
      <c r="E67" s="220"/>
      <c r="F67" s="36"/>
      <c r="G67" s="13"/>
      <c r="H67" s="13"/>
      <c r="I67" s="13"/>
      <c r="J67" s="13">
        <f t="shared" si="4"/>
        <v>0</v>
      </c>
      <c r="K67" s="46"/>
      <c r="L67" s="46">
        <f t="shared" si="5"/>
        <v>0</v>
      </c>
    </row>
    <row r="68" spans="1:12" ht="15">
      <c r="A68" s="23" t="s">
        <v>69</v>
      </c>
      <c r="B68" s="16" t="s">
        <v>13</v>
      </c>
      <c r="C68" s="16" t="s">
        <v>74</v>
      </c>
      <c r="D68" s="220"/>
      <c r="E68" s="220"/>
      <c r="F68" s="14"/>
      <c r="G68" s="126"/>
      <c r="H68" s="13"/>
      <c r="I68" s="13"/>
      <c r="J68" s="13">
        <f t="shared" si="4"/>
        <v>0</v>
      </c>
      <c r="K68" s="46"/>
      <c r="L68" s="46">
        <f t="shared" si="5"/>
        <v>0</v>
      </c>
    </row>
    <row r="69" spans="1:12" ht="15" customHeight="1">
      <c r="A69" s="23"/>
      <c r="B69" s="16" t="s">
        <v>13</v>
      </c>
      <c r="C69" s="32" t="s">
        <v>74</v>
      </c>
      <c r="D69" s="220"/>
      <c r="E69" s="220"/>
      <c r="F69" s="14"/>
      <c r="G69" s="13"/>
      <c r="H69" s="13"/>
      <c r="I69" s="13"/>
      <c r="J69" s="13">
        <f t="shared" si="4"/>
        <v>0</v>
      </c>
      <c r="K69" s="46"/>
      <c r="L69" s="46">
        <f t="shared" si="5"/>
        <v>0</v>
      </c>
    </row>
    <row r="70" spans="1:12" ht="15">
      <c r="A70" s="23" t="s">
        <v>70</v>
      </c>
      <c r="B70" s="16" t="s">
        <v>13</v>
      </c>
      <c r="C70" s="16" t="s">
        <v>74</v>
      </c>
      <c r="D70" s="220"/>
      <c r="E70" s="220"/>
      <c r="F70" s="14"/>
      <c r="G70" s="13">
        <v>65000</v>
      </c>
      <c r="H70" s="13"/>
      <c r="I70" s="13">
        <v>0</v>
      </c>
      <c r="J70" s="13">
        <f t="shared" si="4"/>
        <v>65000</v>
      </c>
      <c r="K70" s="46"/>
      <c r="L70" s="46">
        <f t="shared" si="5"/>
        <v>65000</v>
      </c>
    </row>
    <row r="71" spans="1:12" ht="15" customHeight="1">
      <c r="A71" s="23" t="s">
        <v>71</v>
      </c>
      <c r="B71" s="16" t="s">
        <v>13</v>
      </c>
      <c r="C71" s="32" t="s">
        <v>74</v>
      </c>
      <c r="D71" s="220"/>
      <c r="E71" s="220"/>
      <c r="F71" s="14"/>
      <c r="G71" s="13"/>
      <c r="H71" s="13"/>
      <c r="I71" s="13"/>
      <c r="J71" s="13">
        <f t="shared" si="4"/>
        <v>0</v>
      </c>
      <c r="K71" s="46"/>
      <c r="L71" s="46">
        <f t="shared" si="5"/>
        <v>0</v>
      </c>
    </row>
    <row r="72" spans="1:12" ht="15" customHeight="1">
      <c r="A72" s="23"/>
      <c r="B72" s="16" t="s">
        <v>13</v>
      </c>
      <c r="C72" s="16" t="s">
        <v>74</v>
      </c>
      <c r="D72" s="220"/>
      <c r="E72" s="220"/>
      <c r="F72" s="14"/>
      <c r="G72" s="13"/>
      <c r="H72" s="13"/>
      <c r="I72" s="13"/>
      <c r="J72" s="13">
        <f t="shared" si="4"/>
        <v>0</v>
      </c>
      <c r="K72" s="46"/>
      <c r="L72" s="46">
        <f t="shared" si="5"/>
        <v>0</v>
      </c>
    </row>
    <row r="73" spans="1:12" ht="15" customHeight="1">
      <c r="A73" s="38"/>
      <c r="B73" s="16" t="s">
        <v>13</v>
      </c>
      <c r="C73" s="32" t="s">
        <v>74</v>
      </c>
      <c r="D73" s="220"/>
      <c r="E73" s="220"/>
      <c r="F73" s="14"/>
      <c r="G73" s="13"/>
      <c r="H73" s="13"/>
      <c r="I73" s="13"/>
      <c r="J73" s="13">
        <f t="shared" si="4"/>
        <v>0</v>
      </c>
      <c r="K73" s="46"/>
      <c r="L73" s="46">
        <f t="shared" si="5"/>
        <v>0</v>
      </c>
    </row>
    <row r="74" spans="1:12" ht="15" customHeight="1">
      <c r="A74" s="221" t="s">
        <v>25</v>
      </c>
      <c r="B74" s="221"/>
      <c r="C74" s="221"/>
      <c r="D74" s="220"/>
      <c r="E74" s="209">
        <f>G60+G61+G62+G63+G64+G65+G66+G67+G68+G70+G71+G72+G73</f>
        <v>446714</v>
      </c>
      <c r="F74" s="209"/>
      <c r="G74" s="209"/>
      <c r="H74" s="45">
        <f>H60+H61+H63+H64+H65+H66+H67+H68+H70+H71+H72+H73</f>
        <v>0</v>
      </c>
      <c r="I74" s="110">
        <f>I60+I61+I63+I64+I65+I66+I67+I68+I70+I71+I72+I73</f>
        <v>0</v>
      </c>
      <c r="J74" s="110">
        <f>E74-I74-H74</f>
        <v>446714</v>
      </c>
      <c r="K74" s="111">
        <f>K60+K61+K63+K64+K65+K66+K67+K68+K70+K71+K72+K73</f>
        <v>0</v>
      </c>
      <c r="L74" s="111">
        <f>E74-K74</f>
        <v>446714</v>
      </c>
    </row>
    <row r="75" spans="1:12" ht="27.75" customHeight="1">
      <c r="A75" s="219" t="s">
        <v>72</v>
      </c>
      <c r="B75" s="219"/>
      <c r="C75" s="219"/>
      <c r="D75" s="219"/>
      <c r="E75" s="219"/>
      <c r="F75" s="30"/>
      <c r="G75" s="45"/>
      <c r="H75" s="111"/>
      <c r="I75" s="13"/>
      <c r="J75" s="13"/>
      <c r="K75" s="46"/>
      <c r="L75" s="46"/>
    </row>
    <row r="76" spans="1:12" ht="17.25" customHeight="1">
      <c r="A76" s="31" t="s">
        <v>73</v>
      </c>
      <c r="B76" s="32" t="s">
        <v>13</v>
      </c>
      <c r="C76" s="32" t="s">
        <v>74</v>
      </c>
      <c r="D76" s="220">
        <v>244</v>
      </c>
      <c r="E76" s="214">
        <v>227</v>
      </c>
      <c r="F76" s="14"/>
      <c r="G76" s="13"/>
      <c r="H76" s="13"/>
      <c r="I76" s="13"/>
      <c r="J76" s="13">
        <f>G76-H76-I76</f>
        <v>0</v>
      </c>
      <c r="K76" s="46"/>
      <c r="L76" s="46">
        <f>G76-K76</f>
        <v>0</v>
      </c>
    </row>
    <row r="77" spans="1:12" ht="15" customHeight="1">
      <c r="A77" s="38"/>
      <c r="B77" s="16" t="s">
        <v>13</v>
      </c>
      <c r="C77" s="16" t="s">
        <v>74</v>
      </c>
      <c r="D77" s="220"/>
      <c r="E77" s="214"/>
      <c r="F77" s="36"/>
      <c r="G77" s="13"/>
      <c r="H77" s="13"/>
      <c r="I77" s="13"/>
      <c r="J77" s="13">
        <f>G77-H77-I77</f>
        <v>0</v>
      </c>
      <c r="K77" s="118"/>
      <c r="L77" s="46">
        <f>G77-K77</f>
        <v>0</v>
      </c>
    </row>
    <row r="78" spans="1:12" ht="15">
      <c r="A78" s="23"/>
      <c r="B78" s="16" t="s">
        <v>13</v>
      </c>
      <c r="C78" s="32" t="s">
        <v>74</v>
      </c>
      <c r="D78" s="220"/>
      <c r="E78" s="214"/>
      <c r="F78" s="14"/>
      <c r="G78" s="112"/>
      <c r="H78" s="13"/>
      <c r="I78" s="13"/>
      <c r="J78" s="13">
        <f>G78-H78-I78</f>
        <v>0</v>
      </c>
      <c r="K78" s="46"/>
      <c r="L78" s="46">
        <f>G78-K78</f>
        <v>0</v>
      </c>
    </row>
    <row r="79" spans="1:12" ht="16.5" customHeight="1">
      <c r="A79" s="221" t="s">
        <v>75</v>
      </c>
      <c r="B79" s="221"/>
      <c r="C79" s="221"/>
      <c r="D79" s="220"/>
      <c r="E79" s="216">
        <f>G77+G76+G78</f>
        <v>0</v>
      </c>
      <c r="F79" s="216"/>
      <c r="G79" s="216"/>
      <c r="H79" s="115">
        <f>H76+H77+H78</f>
        <v>0</v>
      </c>
      <c r="I79" s="13">
        <f>I76+I77+I78</f>
        <v>0</v>
      </c>
      <c r="J79" s="110">
        <f>E79-I79-H79</f>
        <v>0</v>
      </c>
      <c r="K79" s="46">
        <f>+K76+K77+K78</f>
        <v>0</v>
      </c>
      <c r="L79" s="46">
        <f>E79-K79</f>
        <v>0</v>
      </c>
    </row>
    <row r="80" spans="1:12" ht="16.5" customHeight="1">
      <c r="A80" s="219" t="s">
        <v>76</v>
      </c>
      <c r="B80" s="219"/>
      <c r="C80" s="219"/>
      <c r="D80" s="219"/>
      <c r="E80" s="219"/>
      <c r="F80" s="30"/>
      <c r="G80" s="45"/>
      <c r="H80" s="45"/>
      <c r="I80" s="13"/>
      <c r="J80" s="13"/>
      <c r="K80" s="114"/>
      <c r="L80" s="114"/>
    </row>
    <row r="81" spans="1:12" ht="15" customHeight="1">
      <c r="A81" s="35" t="s">
        <v>77</v>
      </c>
      <c r="B81" s="32" t="s">
        <v>13</v>
      </c>
      <c r="C81" s="32" t="s">
        <v>74</v>
      </c>
      <c r="D81" s="220">
        <v>244</v>
      </c>
      <c r="E81" s="228">
        <v>310</v>
      </c>
      <c r="F81" s="30"/>
      <c r="G81" s="13"/>
      <c r="H81" s="13"/>
      <c r="I81" s="13"/>
      <c r="J81" s="13">
        <f aca="true" t="shared" si="6" ref="J81:J93">G81-H81-I81</f>
        <v>0</v>
      </c>
      <c r="K81" s="46"/>
      <c r="L81" s="46">
        <f aca="true" t="shared" si="7" ref="L81:L93">G81-K81</f>
        <v>0</v>
      </c>
    </row>
    <row r="82" spans="1:12" ht="15" customHeight="1">
      <c r="A82" s="23" t="s">
        <v>78</v>
      </c>
      <c r="B82" s="16" t="s">
        <v>13</v>
      </c>
      <c r="C82" s="16" t="s">
        <v>74</v>
      </c>
      <c r="D82" s="220"/>
      <c r="E82" s="228"/>
      <c r="F82" s="30"/>
      <c r="G82" s="13"/>
      <c r="H82" s="13"/>
      <c r="I82" s="13"/>
      <c r="J82" s="13">
        <f t="shared" si="6"/>
        <v>0</v>
      </c>
      <c r="K82" s="46"/>
      <c r="L82" s="46">
        <f t="shared" si="7"/>
        <v>0</v>
      </c>
    </row>
    <row r="83" spans="1:12" ht="15" customHeight="1">
      <c r="A83" s="23" t="s">
        <v>79</v>
      </c>
      <c r="B83" s="16" t="s">
        <v>13</v>
      </c>
      <c r="C83" s="32" t="s">
        <v>74</v>
      </c>
      <c r="D83" s="220"/>
      <c r="E83" s="228"/>
      <c r="F83" s="30"/>
      <c r="G83" s="126"/>
      <c r="H83" s="13"/>
      <c r="I83" s="13"/>
      <c r="J83" s="13">
        <f t="shared" si="6"/>
        <v>0</v>
      </c>
      <c r="K83" s="46"/>
      <c r="L83" s="46">
        <f t="shared" si="7"/>
        <v>0</v>
      </c>
    </row>
    <row r="84" spans="1:12" ht="15" customHeight="1">
      <c r="A84" s="23" t="s">
        <v>80</v>
      </c>
      <c r="B84" s="16" t="s">
        <v>13</v>
      </c>
      <c r="C84" s="32" t="s">
        <v>74</v>
      </c>
      <c r="D84" s="220"/>
      <c r="E84" s="228"/>
      <c r="F84" s="30"/>
      <c r="G84" s="144">
        <v>0</v>
      </c>
      <c r="H84" s="13"/>
      <c r="I84" s="13">
        <v>0</v>
      </c>
      <c r="J84" s="13">
        <f t="shared" si="6"/>
        <v>0</v>
      </c>
      <c r="K84" s="46"/>
      <c r="L84" s="46">
        <f t="shared" si="7"/>
        <v>0</v>
      </c>
    </row>
    <row r="85" spans="1:12" ht="15" customHeight="1">
      <c r="A85" s="23" t="s">
        <v>81</v>
      </c>
      <c r="B85" s="16" t="s">
        <v>13</v>
      </c>
      <c r="C85" s="16" t="s">
        <v>74</v>
      </c>
      <c r="D85" s="220"/>
      <c r="E85" s="228"/>
      <c r="F85" s="30"/>
      <c r="G85" s="144"/>
      <c r="H85" s="13"/>
      <c r="I85" s="13"/>
      <c r="J85" s="13">
        <f t="shared" si="6"/>
        <v>0</v>
      </c>
      <c r="K85" s="46"/>
      <c r="L85" s="46">
        <f t="shared" si="7"/>
        <v>0</v>
      </c>
    </row>
    <row r="86" spans="1:12" ht="28.5" customHeight="1">
      <c r="A86" s="31" t="s">
        <v>82</v>
      </c>
      <c r="B86" s="16" t="s">
        <v>13</v>
      </c>
      <c r="C86" s="32" t="s">
        <v>74</v>
      </c>
      <c r="D86" s="220"/>
      <c r="E86" s="228"/>
      <c r="F86" s="30"/>
      <c r="G86" s="144"/>
      <c r="H86" s="13"/>
      <c r="I86" s="13"/>
      <c r="J86" s="13">
        <f t="shared" si="6"/>
        <v>0</v>
      </c>
      <c r="K86" s="46"/>
      <c r="L86" s="46">
        <f t="shared" si="7"/>
        <v>0</v>
      </c>
    </row>
    <row r="87" spans="1:12" ht="15" customHeight="1">
      <c r="A87" s="35" t="s">
        <v>83</v>
      </c>
      <c r="B87" s="16" t="s">
        <v>13</v>
      </c>
      <c r="C87" s="32" t="s">
        <v>74</v>
      </c>
      <c r="D87" s="220"/>
      <c r="E87" s="228"/>
      <c r="F87" s="30"/>
      <c r="G87" s="144"/>
      <c r="H87" s="13"/>
      <c r="I87" s="13"/>
      <c r="J87" s="13">
        <f t="shared" si="6"/>
        <v>0</v>
      </c>
      <c r="K87" s="46"/>
      <c r="L87" s="46">
        <f t="shared" si="7"/>
        <v>0</v>
      </c>
    </row>
    <row r="88" spans="1:12" ht="15" customHeight="1">
      <c r="A88" s="23" t="s">
        <v>84</v>
      </c>
      <c r="B88" s="16" t="s">
        <v>13</v>
      </c>
      <c r="C88" s="16" t="s">
        <v>74</v>
      </c>
      <c r="D88" s="220"/>
      <c r="E88" s="228"/>
      <c r="F88" s="30"/>
      <c r="G88" s="144">
        <v>37027.4</v>
      </c>
      <c r="H88" s="13"/>
      <c r="I88" s="13">
        <v>0</v>
      </c>
      <c r="J88" s="13">
        <f t="shared" si="6"/>
        <v>37027.4</v>
      </c>
      <c r="K88" s="46"/>
      <c r="L88" s="46">
        <f t="shared" si="7"/>
        <v>37027.4</v>
      </c>
    </row>
    <row r="89" spans="1:12" ht="15" customHeight="1">
      <c r="A89" s="23" t="s">
        <v>85</v>
      </c>
      <c r="B89" s="16" t="s">
        <v>13</v>
      </c>
      <c r="C89" s="32" t="s">
        <v>74</v>
      </c>
      <c r="D89" s="220"/>
      <c r="E89" s="228"/>
      <c r="F89" s="30"/>
      <c r="G89" s="130">
        <f>265442+443.6-9</f>
        <v>265876.6</v>
      </c>
      <c r="H89" s="13"/>
      <c r="I89" s="13">
        <v>0</v>
      </c>
      <c r="J89" s="13">
        <f t="shared" si="6"/>
        <v>265876.6</v>
      </c>
      <c r="K89" s="46"/>
      <c r="L89" s="46">
        <f t="shared" si="7"/>
        <v>265876.6</v>
      </c>
    </row>
    <row r="90" spans="1:12" ht="30" customHeight="1">
      <c r="A90" s="31" t="s">
        <v>86</v>
      </c>
      <c r="B90" s="16" t="s">
        <v>13</v>
      </c>
      <c r="C90" s="32" t="s">
        <v>74</v>
      </c>
      <c r="D90" s="220"/>
      <c r="E90" s="228"/>
      <c r="F90" s="30"/>
      <c r="G90" s="13"/>
      <c r="H90" s="13"/>
      <c r="I90" s="13"/>
      <c r="J90" s="13">
        <f t="shared" si="6"/>
        <v>0</v>
      </c>
      <c r="K90" s="46"/>
      <c r="L90" s="46">
        <f t="shared" si="7"/>
        <v>0</v>
      </c>
    </row>
    <row r="91" spans="1:12" ht="15" customHeight="1">
      <c r="A91" s="35" t="s">
        <v>200</v>
      </c>
      <c r="B91" s="16" t="s">
        <v>13</v>
      </c>
      <c r="C91" s="16" t="s">
        <v>74</v>
      </c>
      <c r="D91" s="220"/>
      <c r="E91" s="228"/>
      <c r="F91" s="30"/>
      <c r="G91" s="13"/>
      <c r="H91" s="13"/>
      <c r="I91" s="13"/>
      <c r="J91" s="13">
        <f t="shared" si="6"/>
        <v>0</v>
      </c>
      <c r="K91" s="46"/>
      <c r="L91" s="46">
        <f t="shared" si="7"/>
        <v>0</v>
      </c>
    </row>
    <row r="92" spans="1:12" ht="15" customHeight="1">
      <c r="A92" s="23" t="s">
        <v>205</v>
      </c>
      <c r="B92" s="16" t="s">
        <v>13</v>
      </c>
      <c r="C92" s="32" t="s">
        <v>74</v>
      </c>
      <c r="D92" s="220"/>
      <c r="E92" s="228"/>
      <c r="F92" s="30"/>
      <c r="G92" s="13"/>
      <c r="H92" s="13"/>
      <c r="I92" s="13"/>
      <c r="J92" s="13">
        <f t="shared" si="6"/>
        <v>0</v>
      </c>
      <c r="K92" s="46"/>
      <c r="L92" s="46">
        <f t="shared" si="7"/>
        <v>0</v>
      </c>
    </row>
    <row r="93" spans="1:12" ht="15" customHeight="1">
      <c r="A93" s="23"/>
      <c r="B93" s="16" t="s">
        <v>13</v>
      </c>
      <c r="C93" s="32" t="s">
        <v>74</v>
      </c>
      <c r="D93" s="220"/>
      <c r="E93" s="228"/>
      <c r="F93" s="30"/>
      <c r="G93" s="13"/>
      <c r="H93" s="13"/>
      <c r="I93" s="13"/>
      <c r="J93" s="13">
        <f t="shared" si="6"/>
        <v>0</v>
      </c>
      <c r="K93" s="46"/>
      <c r="L93" s="46">
        <f t="shared" si="7"/>
        <v>0</v>
      </c>
    </row>
    <row r="94" spans="1:12" ht="16.5" customHeight="1">
      <c r="A94" s="221" t="s">
        <v>87</v>
      </c>
      <c r="B94" s="221"/>
      <c r="C94" s="221"/>
      <c r="D94" s="220"/>
      <c r="E94" s="229">
        <f>G81+G80+G82+G83+G84+G85+G86+G87+G88+G89+G90+G91+G92+G93</f>
        <v>302904</v>
      </c>
      <c r="F94" s="229"/>
      <c r="G94" s="229"/>
      <c r="H94" s="45">
        <f>H81+H82+H83+H84+H85+H86+H87+H88+H89+H90+H91+H92+H93</f>
        <v>0</v>
      </c>
      <c r="I94" s="110">
        <f>I81+I82+I83+I84+I85+I86+I88+I87+I89+I90+I91+I92+I93</f>
        <v>0</v>
      </c>
      <c r="J94" s="110">
        <f>E94-I94-H94</f>
        <v>302904</v>
      </c>
      <c r="K94" s="111">
        <f>K81+K82+K83+K84+K85+K86+K87+K88+K89+K90+K91+K92+K93</f>
        <v>0</v>
      </c>
      <c r="L94" s="111">
        <f>E94-K94</f>
        <v>302904</v>
      </c>
    </row>
    <row r="95" spans="1:12" ht="27.75" customHeight="1">
      <c r="A95" s="219" t="s">
        <v>88</v>
      </c>
      <c r="B95" s="219"/>
      <c r="C95" s="219"/>
      <c r="D95" s="219"/>
      <c r="E95" s="219"/>
      <c r="F95" s="30"/>
      <c r="G95" s="45"/>
      <c r="H95" s="111"/>
      <c r="I95" s="13"/>
      <c r="J95" s="13"/>
      <c r="K95" s="46"/>
      <c r="L95" s="46"/>
    </row>
    <row r="96" spans="1:12" ht="17.25" customHeight="1">
      <c r="A96" s="31" t="s">
        <v>89</v>
      </c>
      <c r="B96" s="32" t="s">
        <v>13</v>
      </c>
      <c r="C96" s="16" t="s">
        <v>74</v>
      </c>
      <c r="D96" s="220">
        <v>244</v>
      </c>
      <c r="E96" s="214">
        <v>341</v>
      </c>
      <c r="F96" s="14"/>
      <c r="G96" s="13"/>
      <c r="H96" s="13"/>
      <c r="I96" s="13"/>
      <c r="J96" s="13">
        <f>G96-H96-I96</f>
        <v>0</v>
      </c>
      <c r="K96" s="46"/>
      <c r="L96" s="46">
        <f>G96-K96</f>
        <v>0</v>
      </c>
    </row>
    <row r="97" spans="1:12" ht="15" customHeight="1">
      <c r="A97" s="38"/>
      <c r="B97" s="16" t="s">
        <v>13</v>
      </c>
      <c r="C97" s="32" t="s">
        <v>74</v>
      </c>
      <c r="D97" s="220"/>
      <c r="E97" s="214"/>
      <c r="F97" s="36"/>
      <c r="G97" s="13"/>
      <c r="H97" s="13"/>
      <c r="I97" s="13"/>
      <c r="J97" s="13">
        <f>G97-H97-I97</f>
        <v>0</v>
      </c>
      <c r="K97" s="118"/>
      <c r="L97" s="46">
        <f>G97-K97</f>
        <v>0</v>
      </c>
    </row>
    <row r="98" spans="1:12" ht="15">
      <c r="A98" s="23"/>
      <c r="B98" s="16" t="s">
        <v>13</v>
      </c>
      <c r="C98" s="32" t="s">
        <v>74</v>
      </c>
      <c r="D98" s="220"/>
      <c r="E98" s="214"/>
      <c r="F98" s="14"/>
      <c r="G98" s="112"/>
      <c r="H98" s="13"/>
      <c r="I98" s="13"/>
      <c r="J98" s="13">
        <f>G98-H98-I98</f>
        <v>0</v>
      </c>
      <c r="K98" s="46"/>
      <c r="L98" s="46">
        <f>G98-K98</f>
        <v>0</v>
      </c>
    </row>
    <row r="99" spans="1:12" ht="16.5" customHeight="1">
      <c r="A99" s="221" t="s">
        <v>90</v>
      </c>
      <c r="B99" s="221"/>
      <c r="C99" s="221"/>
      <c r="D99" s="220"/>
      <c r="E99" s="216">
        <f>G97+G96+G98</f>
        <v>0</v>
      </c>
      <c r="F99" s="216"/>
      <c r="G99" s="216"/>
      <c r="H99" s="115">
        <f>H96+H97+H98</f>
        <v>0</v>
      </c>
      <c r="I99" s="13">
        <f>I96+I97+I98</f>
        <v>0</v>
      </c>
      <c r="J99" s="110">
        <f>E99-I99-H99</f>
        <v>0</v>
      </c>
      <c r="K99" s="46">
        <f>+K96+K97+K98</f>
        <v>0</v>
      </c>
      <c r="L99" s="46">
        <f>E99-K99</f>
        <v>0</v>
      </c>
    </row>
    <row r="100" spans="1:12" ht="15" customHeight="1">
      <c r="A100" s="219" t="s">
        <v>91</v>
      </c>
      <c r="B100" s="219"/>
      <c r="C100" s="219"/>
      <c r="D100" s="219"/>
      <c r="E100" s="219"/>
      <c r="F100" s="30"/>
      <c r="G100" s="45"/>
      <c r="H100" s="111"/>
      <c r="I100" s="13"/>
      <c r="J100" s="13"/>
      <c r="K100" s="46"/>
      <c r="L100" s="46"/>
    </row>
    <row r="101" spans="1:12" ht="17.25" customHeight="1">
      <c r="A101" s="31" t="s">
        <v>92</v>
      </c>
      <c r="B101" s="32" t="s">
        <v>13</v>
      </c>
      <c r="C101" s="16" t="s">
        <v>74</v>
      </c>
      <c r="D101" s="220">
        <v>244</v>
      </c>
      <c r="E101" s="214">
        <v>342</v>
      </c>
      <c r="F101" s="14"/>
      <c r="G101" s="13"/>
      <c r="H101" s="13"/>
      <c r="I101" s="13"/>
      <c r="J101" s="13">
        <f>G101-H101-I101</f>
        <v>0</v>
      </c>
      <c r="K101" s="46"/>
      <c r="L101" s="46">
        <f>G101-K101</f>
        <v>0</v>
      </c>
    </row>
    <row r="102" spans="1:12" ht="15" customHeight="1">
      <c r="A102" s="38"/>
      <c r="B102" s="16" t="s">
        <v>13</v>
      </c>
      <c r="C102" s="32" t="s">
        <v>74</v>
      </c>
      <c r="D102" s="220"/>
      <c r="E102" s="214"/>
      <c r="F102" s="36"/>
      <c r="G102" s="13"/>
      <c r="H102" s="13"/>
      <c r="I102" s="13"/>
      <c r="J102" s="13">
        <f>G102-H102-I102</f>
        <v>0</v>
      </c>
      <c r="K102" s="118"/>
      <c r="L102" s="46">
        <f>G102-K102</f>
        <v>0</v>
      </c>
    </row>
    <row r="103" spans="1:12" ht="15">
      <c r="A103" s="23"/>
      <c r="B103" s="16" t="s">
        <v>13</v>
      </c>
      <c r="C103" s="32" t="s">
        <v>74</v>
      </c>
      <c r="D103" s="220"/>
      <c r="E103" s="214"/>
      <c r="F103" s="14"/>
      <c r="G103" s="112"/>
      <c r="H103" s="13"/>
      <c r="I103" s="13"/>
      <c r="J103" s="13">
        <f>G103-H103-I103</f>
        <v>0</v>
      </c>
      <c r="K103" s="46"/>
      <c r="L103" s="46">
        <f>G103-K103</f>
        <v>0</v>
      </c>
    </row>
    <row r="104" spans="1:12" ht="16.5" customHeight="1">
      <c r="A104" s="221" t="s">
        <v>93</v>
      </c>
      <c r="B104" s="221"/>
      <c r="C104" s="221"/>
      <c r="D104" s="220"/>
      <c r="E104" s="216">
        <f>G102+G101+G103</f>
        <v>0</v>
      </c>
      <c r="F104" s="216"/>
      <c r="G104" s="216"/>
      <c r="H104" s="115">
        <f>H101+H102+H103</f>
        <v>0</v>
      </c>
      <c r="I104" s="13">
        <f>I101+I102+I103</f>
        <v>0</v>
      </c>
      <c r="J104" s="110">
        <f>E104-I104-H104</f>
        <v>0</v>
      </c>
      <c r="K104" s="46">
        <f>+K101+K102+K103</f>
        <v>0</v>
      </c>
      <c r="L104" s="46">
        <f>E104-K104</f>
        <v>0</v>
      </c>
    </row>
    <row r="105" spans="1:12" ht="15" customHeight="1">
      <c r="A105" s="219" t="s">
        <v>94</v>
      </c>
      <c r="B105" s="219"/>
      <c r="C105" s="219"/>
      <c r="D105" s="219"/>
      <c r="E105" s="219"/>
      <c r="F105" s="30"/>
      <c r="G105" s="45"/>
      <c r="H105" s="111"/>
      <c r="I105" s="13"/>
      <c r="J105" s="13"/>
      <c r="K105" s="46"/>
      <c r="L105" s="46"/>
    </row>
    <row r="106" spans="1:12" ht="17.25" customHeight="1">
      <c r="A106" s="23" t="s">
        <v>95</v>
      </c>
      <c r="B106" s="32" t="s">
        <v>13</v>
      </c>
      <c r="C106" s="16" t="s">
        <v>74</v>
      </c>
      <c r="D106" s="220">
        <v>244</v>
      </c>
      <c r="E106" s="214">
        <v>343</v>
      </c>
      <c r="F106" s="14"/>
      <c r="G106" s="13"/>
      <c r="H106" s="13"/>
      <c r="I106" s="13"/>
      <c r="J106" s="13">
        <f>G106-H106-I106</f>
        <v>0</v>
      </c>
      <c r="K106" s="46"/>
      <c r="L106" s="46">
        <f>G106-K106</f>
        <v>0</v>
      </c>
    </row>
    <row r="107" spans="1:12" ht="15" customHeight="1">
      <c r="A107" s="38"/>
      <c r="B107" s="16" t="s">
        <v>13</v>
      </c>
      <c r="C107" s="32" t="s">
        <v>74</v>
      </c>
      <c r="D107" s="220"/>
      <c r="E107" s="214"/>
      <c r="F107" s="36"/>
      <c r="G107" s="13"/>
      <c r="H107" s="13"/>
      <c r="I107" s="13"/>
      <c r="J107" s="13">
        <f>G107-H107-I107</f>
        <v>0</v>
      </c>
      <c r="K107" s="118"/>
      <c r="L107" s="46">
        <f>G107-K107</f>
        <v>0</v>
      </c>
    </row>
    <row r="108" spans="1:12" ht="15">
      <c r="A108" s="23"/>
      <c r="B108" s="16" t="s">
        <v>13</v>
      </c>
      <c r="C108" s="32" t="s">
        <v>74</v>
      </c>
      <c r="D108" s="220"/>
      <c r="E108" s="214"/>
      <c r="F108" s="14"/>
      <c r="G108" s="112"/>
      <c r="H108" s="13"/>
      <c r="I108" s="13"/>
      <c r="J108" s="13">
        <f>G108-H108-I108</f>
        <v>0</v>
      </c>
      <c r="K108" s="46"/>
      <c r="L108" s="46">
        <f>G108-K108</f>
        <v>0</v>
      </c>
    </row>
    <row r="109" spans="1:12" ht="16.5" customHeight="1">
      <c r="A109" s="221" t="s">
        <v>96</v>
      </c>
      <c r="B109" s="221"/>
      <c r="C109" s="221"/>
      <c r="D109" s="220"/>
      <c r="E109" s="216">
        <f>G107+G106+G108</f>
        <v>0</v>
      </c>
      <c r="F109" s="216"/>
      <c r="G109" s="216"/>
      <c r="H109" s="115">
        <f>H106+H107+H108</f>
        <v>0</v>
      </c>
      <c r="I109" s="13">
        <f>I106+I107+I108</f>
        <v>0</v>
      </c>
      <c r="J109" s="110">
        <f>E109-I109-H109</f>
        <v>0</v>
      </c>
      <c r="K109" s="46">
        <f>+K106+K107+K108</f>
        <v>0</v>
      </c>
      <c r="L109" s="46">
        <f>E109-K109</f>
        <v>0</v>
      </c>
    </row>
    <row r="110" spans="1:12" ht="15" customHeight="1">
      <c r="A110" s="219" t="s">
        <v>97</v>
      </c>
      <c r="B110" s="219"/>
      <c r="C110" s="219"/>
      <c r="D110" s="219"/>
      <c r="E110" s="219"/>
      <c r="F110" s="30"/>
      <c r="G110" s="45"/>
      <c r="H110" s="111"/>
      <c r="I110" s="13"/>
      <c r="J110" s="13"/>
      <c r="K110" s="46"/>
      <c r="L110" s="46"/>
    </row>
    <row r="111" spans="1:12" ht="17.25" customHeight="1">
      <c r="A111" s="23" t="s">
        <v>98</v>
      </c>
      <c r="B111" s="32" t="s">
        <v>13</v>
      </c>
      <c r="C111" s="16" t="s">
        <v>74</v>
      </c>
      <c r="D111" s="220">
        <v>244</v>
      </c>
      <c r="E111" s="214">
        <v>344</v>
      </c>
      <c r="F111" s="14"/>
      <c r="G111" s="13"/>
      <c r="H111" s="13"/>
      <c r="I111" s="13"/>
      <c r="J111" s="13">
        <f>G111-H111-I111</f>
        <v>0</v>
      </c>
      <c r="K111" s="46"/>
      <c r="L111" s="46">
        <f>G111-K111</f>
        <v>0</v>
      </c>
    </row>
    <row r="112" spans="1:12" ht="15" customHeight="1">
      <c r="A112" s="38"/>
      <c r="B112" s="16" t="s">
        <v>13</v>
      </c>
      <c r="C112" s="32" t="s">
        <v>74</v>
      </c>
      <c r="D112" s="220"/>
      <c r="E112" s="214"/>
      <c r="F112" s="36"/>
      <c r="G112" s="13"/>
      <c r="H112" s="13"/>
      <c r="I112" s="13"/>
      <c r="J112" s="13">
        <f>G112-H112-I112</f>
        <v>0</v>
      </c>
      <c r="K112" s="118"/>
      <c r="L112" s="46">
        <f>G112-K112</f>
        <v>0</v>
      </c>
    </row>
    <row r="113" spans="1:12" ht="15">
      <c r="A113" s="23"/>
      <c r="B113" s="16" t="s">
        <v>13</v>
      </c>
      <c r="C113" s="32" t="s">
        <v>74</v>
      </c>
      <c r="D113" s="220"/>
      <c r="E113" s="214"/>
      <c r="F113" s="14"/>
      <c r="G113" s="112"/>
      <c r="H113" s="13"/>
      <c r="I113" s="13"/>
      <c r="J113" s="13">
        <f>G113-H113-I113</f>
        <v>0</v>
      </c>
      <c r="K113" s="46"/>
      <c r="L113" s="46">
        <f>G113-K113</f>
        <v>0</v>
      </c>
    </row>
    <row r="114" spans="1:12" ht="16.5" customHeight="1">
      <c r="A114" s="221" t="s">
        <v>99</v>
      </c>
      <c r="B114" s="221"/>
      <c r="C114" s="221"/>
      <c r="D114" s="220"/>
      <c r="E114" s="216">
        <f>G112+G111+G113</f>
        <v>0</v>
      </c>
      <c r="F114" s="216"/>
      <c r="G114" s="216"/>
      <c r="H114" s="115">
        <f>H111+H112+H113</f>
        <v>0</v>
      </c>
      <c r="I114" s="13">
        <f>I111+I112+I113</f>
        <v>0</v>
      </c>
      <c r="J114" s="110">
        <f>E114-I114-H114</f>
        <v>0</v>
      </c>
      <c r="K114" s="46">
        <f>+K111+K112+K113</f>
        <v>0</v>
      </c>
      <c r="L114" s="46">
        <f>E114-K114</f>
        <v>0</v>
      </c>
    </row>
    <row r="115" spans="1:12" ht="15" customHeight="1">
      <c r="A115" s="219" t="s">
        <v>100</v>
      </c>
      <c r="B115" s="219"/>
      <c r="C115" s="219"/>
      <c r="D115" s="219"/>
      <c r="E115" s="219"/>
      <c r="F115" s="30"/>
      <c r="G115" s="45"/>
      <c r="H115" s="111"/>
      <c r="I115" s="13"/>
      <c r="J115" s="13"/>
      <c r="K115" s="46"/>
      <c r="L115" s="46"/>
    </row>
    <row r="116" spans="1:12" ht="17.25" customHeight="1">
      <c r="A116" s="23" t="s">
        <v>101</v>
      </c>
      <c r="B116" s="32" t="s">
        <v>13</v>
      </c>
      <c r="C116" s="16" t="s">
        <v>74</v>
      </c>
      <c r="D116" s="220">
        <v>244</v>
      </c>
      <c r="E116" s="214">
        <v>345</v>
      </c>
      <c r="F116" s="14"/>
      <c r="G116" s="13"/>
      <c r="H116" s="13"/>
      <c r="I116" s="13"/>
      <c r="J116" s="13">
        <f>G116-H116-I116</f>
        <v>0</v>
      </c>
      <c r="K116" s="46"/>
      <c r="L116" s="46">
        <f>G116-K116</f>
        <v>0</v>
      </c>
    </row>
    <row r="117" spans="1:12" ht="15" customHeight="1">
      <c r="A117" s="38"/>
      <c r="B117" s="16" t="s">
        <v>13</v>
      </c>
      <c r="C117" s="32" t="s">
        <v>74</v>
      </c>
      <c r="D117" s="220"/>
      <c r="E117" s="214"/>
      <c r="F117" s="36"/>
      <c r="G117" s="13"/>
      <c r="H117" s="13"/>
      <c r="I117" s="13"/>
      <c r="J117" s="13">
        <f>G117-H117-I117</f>
        <v>0</v>
      </c>
      <c r="K117" s="118"/>
      <c r="L117" s="46">
        <f>G117-K117</f>
        <v>0</v>
      </c>
    </row>
    <row r="118" spans="1:12" ht="15">
      <c r="A118" s="23"/>
      <c r="B118" s="16" t="s">
        <v>13</v>
      </c>
      <c r="C118" s="32" t="s">
        <v>74</v>
      </c>
      <c r="D118" s="220"/>
      <c r="E118" s="214"/>
      <c r="F118" s="14"/>
      <c r="G118" s="112"/>
      <c r="H118" s="13"/>
      <c r="I118" s="13"/>
      <c r="J118" s="13">
        <f>G118-H118-I118</f>
        <v>0</v>
      </c>
      <c r="K118" s="46"/>
      <c r="L118" s="46">
        <f>G118-K118</f>
        <v>0</v>
      </c>
    </row>
    <row r="119" spans="1:12" ht="16.5" customHeight="1">
      <c r="A119" s="221" t="s">
        <v>102</v>
      </c>
      <c r="B119" s="221"/>
      <c r="C119" s="221"/>
      <c r="D119" s="220"/>
      <c r="E119" s="216">
        <f>G117+G116+G118</f>
        <v>0</v>
      </c>
      <c r="F119" s="216"/>
      <c r="G119" s="216"/>
      <c r="H119" s="115">
        <f>H116+H117+H118</f>
        <v>0</v>
      </c>
      <c r="I119" s="13">
        <f>I116+I117+I118</f>
        <v>0</v>
      </c>
      <c r="J119" s="110">
        <f>E119-I119-H119</f>
        <v>0</v>
      </c>
      <c r="K119" s="46">
        <f>+K116+K117+K118</f>
        <v>0</v>
      </c>
      <c r="L119" s="46">
        <f>E119-K119</f>
        <v>0</v>
      </c>
    </row>
    <row r="120" spans="1:12" ht="16.5" customHeight="1">
      <c r="A120" s="219" t="s">
        <v>103</v>
      </c>
      <c r="B120" s="219"/>
      <c r="C120" s="219"/>
      <c r="D120" s="219"/>
      <c r="E120" s="219"/>
      <c r="F120" s="30"/>
      <c r="G120" s="45"/>
      <c r="H120" s="45"/>
      <c r="I120" s="13"/>
      <c r="J120" s="13"/>
      <c r="K120" s="46"/>
      <c r="L120" s="46"/>
    </row>
    <row r="121" spans="1:12" ht="15" customHeight="1">
      <c r="A121" s="35" t="s">
        <v>104</v>
      </c>
      <c r="B121" s="32" t="s">
        <v>13</v>
      </c>
      <c r="C121" s="16" t="s">
        <v>74</v>
      </c>
      <c r="D121" s="220">
        <v>244</v>
      </c>
      <c r="E121" s="220">
        <v>346</v>
      </c>
      <c r="F121" s="14"/>
      <c r="G121" s="13">
        <v>0</v>
      </c>
      <c r="H121" s="13"/>
      <c r="I121" s="13">
        <v>0</v>
      </c>
      <c r="J121" s="13">
        <f aca="true" t="shared" si="8" ref="J121:J131">G121-H121-I121</f>
        <v>0</v>
      </c>
      <c r="K121" s="46"/>
      <c r="L121" s="46">
        <f aca="true" t="shared" si="9" ref="L121:L131">G121-K121</f>
        <v>0</v>
      </c>
    </row>
    <row r="122" spans="1:12" ht="15" customHeight="1">
      <c r="A122" s="23" t="s">
        <v>105</v>
      </c>
      <c r="B122" s="16" t="s">
        <v>13</v>
      </c>
      <c r="C122" s="32" t="s">
        <v>74</v>
      </c>
      <c r="D122" s="220"/>
      <c r="E122" s="220"/>
      <c r="F122" s="14"/>
      <c r="G122" s="13"/>
      <c r="H122" s="13"/>
      <c r="I122" s="13"/>
      <c r="J122" s="13">
        <f t="shared" si="8"/>
        <v>0</v>
      </c>
      <c r="K122" s="46"/>
      <c r="L122" s="46">
        <f t="shared" si="9"/>
        <v>0</v>
      </c>
    </row>
    <row r="123" spans="1:12" ht="15" customHeight="1">
      <c r="A123" s="23" t="s">
        <v>106</v>
      </c>
      <c r="B123" s="16" t="s">
        <v>13</v>
      </c>
      <c r="C123" s="32" t="s">
        <v>74</v>
      </c>
      <c r="D123" s="220"/>
      <c r="E123" s="220"/>
      <c r="F123" s="14"/>
      <c r="G123" s="126">
        <v>0</v>
      </c>
      <c r="H123" s="13"/>
      <c r="I123" s="13">
        <v>0</v>
      </c>
      <c r="J123" s="13">
        <f t="shared" si="8"/>
        <v>0</v>
      </c>
      <c r="K123" s="46"/>
      <c r="L123" s="46">
        <f t="shared" si="9"/>
        <v>0</v>
      </c>
    </row>
    <row r="124" spans="1:12" ht="15" customHeight="1">
      <c r="A124" s="23" t="s">
        <v>107</v>
      </c>
      <c r="B124" s="16" t="s">
        <v>13</v>
      </c>
      <c r="C124" s="16" t="s">
        <v>74</v>
      </c>
      <c r="D124" s="220"/>
      <c r="E124" s="220"/>
      <c r="F124" s="14"/>
      <c r="G124" s="13"/>
      <c r="H124" s="13"/>
      <c r="I124" s="13"/>
      <c r="J124" s="13">
        <f t="shared" si="8"/>
        <v>0</v>
      </c>
      <c r="K124" s="46"/>
      <c r="L124" s="46">
        <f t="shared" si="9"/>
        <v>0</v>
      </c>
    </row>
    <row r="125" spans="1:12" ht="15">
      <c r="A125" s="23" t="s">
        <v>108</v>
      </c>
      <c r="B125" s="16" t="s">
        <v>13</v>
      </c>
      <c r="C125" s="32" t="s">
        <v>74</v>
      </c>
      <c r="D125" s="220"/>
      <c r="E125" s="220"/>
      <c r="F125" s="14"/>
      <c r="G125" s="13"/>
      <c r="H125" s="13"/>
      <c r="I125" s="13"/>
      <c r="J125" s="13">
        <f t="shared" si="8"/>
        <v>0</v>
      </c>
      <c r="K125" s="46"/>
      <c r="L125" s="46">
        <f t="shared" si="9"/>
        <v>0</v>
      </c>
    </row>
    <row r="126" spans="1:12" ht="15" customHeight="1">
      <c r="A126" s="35" t="s">
        <v>109</v>
      </c>
      <c r="B126" s="32" t="s">
        <v>13</v>
      </c>
      <c r="C126" s="32" t="s">
        <v>74</v>
      </c>
      <c r="D126" s="220"/>
      <c r="E126" s="220"/>
      <c r="F126" s="14"/>
      <c r="G126" s="13"/>
      <c r="H126" s="13"/>
      <c r="I126" s="13"/>
      <c r="J126" s="13">
        <f t="shared" si="8"/>
        <v>0</v>
      </c>
      <c r="K126" s="46"/>
      <c r="L126" s="46">
        <f t="shared" si="9"/>
        <v>0</v>
      </c>
    </row>
    <row r="127" spans="1:12" ht="15" customHeight="1">
      <c r="A127" s="23" t="s">
        <v>110</v>
      </c>
      <c r="B127" s="16" t="s">
        <v>13</v>
      </c>
      <c r="C127" s="16" t="s">
        <v>74</v>
      </c>
      <c r="D127" s="220"/>
      <c r="E127" s="220"/>
      <c r="F127" s="14"/>
      <c r="G127" s="13"/>
      <c r="H127" s="13"/>
      <c r="I127" s="13"/>
      <c r="J127" s="13">
        <f t="shared" si="8"/>
        <v>0</v>
      </c>
      <c r="K127" s="46"/>
      <c r="L127" s="46">
        <f t="shared" si="9"/>
        <v>0</v>
      </c>
    </row>
    <row r="128" spans="1:12" ht="15">
      <c r="A128" s="23" t="s">
        <v>111</v>
      </c>
      <c r="B128" s="16" t="s">
        <v>13</v>
      </c>
      <c r="C128" s="32" t="s">
        <v>74</v>
      </c>
      <c r="D128" s="220"/>
      <c r="E128" s="220"/>
      <c r="F128" s="14"/>
      <c r="G128" s="13">
        <v>0</v>
      </c>
      <c r="H128" s="13"/>
      <c r="I128" s="13">
        <v>0</v>
      </c>
      <c r="J128" s="13">
        <f t="shared" si="8"/>
        <v>0</v>
      </c>
      <c r="K128" s="46"/>
      <c r="L128" s="46">
        <f t="shared" si="9"/>
        <v>0</v>
      </c>
    </row>
    <row r="129" spans="1:12" ht="15" customHeight="1">
      <c r="A129" s="23"/>
      <c r="B129" s="16" t="s">
        <v>13</v>
      </c>
      <c r="C129" s="32" t="s">
        <v>74</v>
      </c>
      <c r="D129" s="220"/>
      <c r="E129" s="220"/>
      <c r="F129" s="14"/>
      <c r="G129" s="13"/>
      <c r="H129" s="13"/>
      <c r="I129" s="13"/>
      <c r="J129" s="13">
        <f t="shared" si="8"/>
        <v>0</v>
      </c>
      <c r="K129" s="46"/>
      <c r="L129" s="46">
        <f t="shared" si="9"/>
        <v>0</v>
      </c>
    </row>
    <row r="130" spans="1:12" ht="15" customHeight="1">
      <c r="A130" s="23"/>
      <c r="B130" s="16" t="s">
        <v>13</v>
      </c>
      <c r="C130" s="16" t="s">
        <v>74</v>
      </c>
      <c r="D130" s="220"/>
      <c r="E130" s="220"/>
      <c r="F130" s="14"/>
      <c r="G130" s="13"/>
      <c r="H130" s="13"/>
      <c r="I130" s="13"/>
      <c r="J130" s="13">
        <f t="shared" si="8"/>
        <v>0</v>
      </c>
      <c r="K130" s="46"/>
      <c r="L130" s="46">
        <f t="shared" si="9"/>
        <v>0</v>
      </c>
    </row>
    <row r="131" spans="1:12" ht="15" customHeight="1">
      <c r="A131" s="23"/>
      <c r="B131" s="16" t="s">
        <v>13</v>
      </c>
      <c r="C131" s="32" t="s">
        <v>74</v>
      </c>
      <c r="D131" s="220"/>
      <c r="E131" s="220"/>
      <c r="F131" s="14"/>
      <c r="G131" s="13"/>
      <c r="H131" s="13"/>
      <c r="I131" s="13"/>
      <c r="J131" s="13">
        <f t="shared" si="8"/>
        <v>0</v>
      </c>
      <c r="K131" s="46"/>
      <c r="L131" s="46">
        <f t="shared" si="9"/>
        <v>0</v>
      </c>
    </row>
    <row r="132" spans="1:12" ht="15">
      <c r="A132" s="215" t="s">
        <v>141</v>
      </c>
      <c r="B132" s="215"/>
      <c r="C132" s="215"/>
      <c r="D132" s="220"/>
      <c r="E132" s="239">
        <f>G121++G123+G124+G125+G126+G127+G128+G129+G130+G131+G122</f>
        <v>0</v>
      </c>
      <c r="F132" s="239"/>
      <c r="G132" s="239"/>
      <c r="H132" s="119">
        <f>H121+H122+H123+H124+H125+H126+H127+H128+H129+H130+H131</f>
        <v>0</v>
      </c>
      <c r="I132" s="110">
        <f>I121+I122+I123+I124+I125+I126+I127+I128+I129+I130+I131</f>
        <v>0</v>
      </c>
      <c r="J132" s="110">
        <f>E132-I132-H132</f>
        <v>0</v>
      </c>
      <c r="K132" s="111">
        <f>K121+K122+K123+K124+K125+K126+K127+K128+K129+K130+K131</f>
        <v>0</v>
      </c>
      <c r="L132" s="111">
        <f>E132-K132</f>
        <v>0</v>
      </c>
    </row>
    <row r="133" spans="1:12" ht="15" customHeight="1">
      <c r="A133" s="219" t="s">
        <v>113</v>
      </c>
      <c r="B133" s="219"/>
      <c r="C133" s="219"/>
      <c r="D133" s="219"/>
      <c r="E133" s="219"/>
      <c r="F133" s="30"/>
      <c r="G133" s="45"/>
      <c r="H133" s="111"/>
      <c r="I133" s="13"/>
      <c r="J133" s="13"/>
      <c r="K133" s="46"/>
      <c r="L133" s="46"/>
    </row>
    <row r="134" spans="1:12" ht="17.25" customHeight="1">
      <c r="A134" s="31" t="s">
        <v>114</v>
      </c>
      <c r="B134" s="32" t="s">
        <v>13</v>
      </c>
      <c r="C134" s="32" t="s">
        <v>74</v>
      </c>
      <c r="D134" s="220">
        <v>244</v>
      </c>
      <c r="E134" s="214">
        <v>349</v>
      </c>
      <c r="F134" s="14"/>
      <c r="G134" s="13"/>
      <c r="H134" s="13"/>
      <c r="I134" s="13">
        <v>0</v>
      </c>
      <c r="J134" s="13">
        <f>G134-H134-I134</f>
        <v>0</v>
      </c>
      <c r="K134" s="46"/>
      <c r="L134" s="46">
        <f>G134-K134</f>
        <v>0</v>
      </c>
    </row>
    <row r="135" spans="1:12" ht="15" customHeight="1">
      <c r="A135" s="38" t="s">
        <v>115</v>
      </c>
      <c r="B135" s="16" t="s">
        <v>13</v>
      </c>
      <c r="C135" s="16" t="s">
        <v>74</v>
      </c>
      <c r="D135" s="220"/>
      <c r="E135" s="214"/>
      <c r="F135" s="36"/>
      <c r="G135" s="13"/>
      <c r="H135" s="13"/>
      <c r="I135" s="13"/>
      <c r="J135" s="13">
        <f>G135-H135-I135</f>
        <v>0</v>
      </c>
      <c r="K135" s="118"/>
      <c r="L135" s="46">
        <f>G135-K135</f>
        <v>0</v>
      </c>
    </row>
    <row r="136" spans="1:12" ht="15">
      <c r="A136" s="23" t="s">
        <v>138</v>
      </c>
      <c r="B136" s="16" t="s">
        <v>13</v>
      </c>
      <c r="C136" s="32" t="s">
        <v>74</v>
      </c>
      <c r="D136" s="220"/>
      <c r="E136" s="214"/>
      <c r="F136" s="14"/>
      <c r="G136" s="112">
        <v>0</v>
      </c>
      <c r="H136" s="13"/>
      <c r="I136" s="13">
        <v>0</v>
      </c>
      <c r="J136" s="13">
        <f>G136-H136-I136</f>
        <v>0</v>
      </c>
      <c r="K136" s="46"/>
      <c r="L136" s="46">
        <f>G136-K136</f>
        <v>0</v>
      </c>
    </row>
    <row r="137" spans="1:12" ht="16.5" customHeight="1">
      <c r="A137" s="221" t="s">
        <v>117</v>
      </c>
      <c r="B137" s="221"/>
      <c r="C137" s="221"/>
      <c r="D137" s="220"/>
      <c r="E137" s="216">
        <f>G135+G134+G136</f>
        <v>0</v>
      </c>
      <c r="F137" s="216"/>
      <c r="G137" s="216"/>
      <c r="H137" s="115">
        <f>H134+H135+H136</f>
        <v>0</v>
      </c>
      <c r="I137" s="13">
        <f>I134+I135+I136</f>
        <v>0</v>
      </c>
      <c r="J137" s="110">
        <f>E137-I137-H137</f>
        <v>0</v>
      </c>
      <c r="K137" s="46">
        <f>+K134+K135+K136</f>
        <v>0</v>
      </c>
      <c r="L137" s="46">
        <f>E137-K137</f>
        <v>0</v>
      </c>
    </row>
    <row r="138" spans="1:12" ht="15" customHeight="1">
      <c r="A138" s="219" t="s">
        <v>118</v>
      </c>
      <c r="B138" s="219"/>
      <c r="C138" s="219"/>
      <c r="D138" s="219"/>
      <c r="E138" s="219"/>
      <c r="F138" s="30"/>
      <c r="G138" s="45"/>
      <c r="H138" s="111"/>
      <c r="I138" s="13"/>
      <c r="J138" s="13"/>
      <c r="K138" s="46"/>
      <c r="L138" s="46"/>
    </row>
    <row r="139" spans="1:12" ht="27.75" customHeight="1">
      <c r="A139" s="31" t="s">
        <v>119</v>
      </c>
      <c r="B139" s="32" t="s">
        <v>13</v>
      </c>
      <c r="C139" s="32" t="s">
        <v>74</v>
      </c>
      <c r="D139" s="220">
        <v>321</v>
      </c>
      <c r="E139" s="33">
        <v>262</v>
      </c>
      <c r="F139" s="14"/>
      <c r="G139" s="13"/>
      <c r="H139" s="13"/>
      <c r="I139" s="13"/>
      <c r="J139" s="13">
        <f>G139-H139-I139</f>
        <v>0</v>
      </c>
      <c r="K139" s="46"/>
      <c r="L139" s="46">
        <f>G139-K139</f>
        <v>0</v>
      </c>
    </row>
    <row r="140" spans="1:12" ht="16.5" customHeight="1">
      <c r="A140" s="221" t="s">
        <v>120</v>
      </c>
      <c r="B140" s="221"/>
      <c r="C140" s="221"/>
      <c r="D140" s="220"/>
      <c r="E140" s="209">
        <f>G139</f>
        <v>0</v>
      </c>
      <c r="F140" s="209"/>
      <c r="G140" s="209"/>
      <c r="H140" s="115">
        <f>H139</f>
        <v>0</v>
      </c>
      <c r="I140" s="13">
        <f>I139</f>
        <v>0</v>
      </c>
      <c r="J140" s="110">
        <f>E140-I140-H140</f>
        <v>0</v>
      </c>
      <c r="K140" s="111">
        <f>K139</f>
        <v>0</v>
      </c>
      <c r="L140" s="111">
        <f>E140-K140</f>
        <v>0</v>
      </c>
    </row>
    <row r="141" spans="1:12" ht="15" customHeight="1">
      <c r="A141" s="219" t="s">
        <v>121</v>
      </c>
      <c r="B141" s="219"/>
      <c r="C141" s="219"/>
      <c r="D141" s="219"/>
      <c r="E141" s="219"/>
      <c r="F141" s="30"/>
      <c r="G141" s="45"/>
      <c r="H141" s="111"/>
      <c r="I141" s="13"/>
      <c r="J141" s="13"/>
      <c r="K141" s="46"/>
      <c r="L141" s="46"/>
    </row>
    <row r="142" spans="1:12" ht="17.25" customHeight="1">
      <c r="A142" s="31" t="s">
        <v>122</v>
      </c>
      <c r="B142" s="32" t="s">
        <v>13</v>
      </c>
      <c r="C142" s="32" t="s">
        <v>74</v>
      </c>
      <c r="D142" s="220">
        <v>831</v>
      </c>
      <c r="E142" s="33">
        <v>296</v>
      </c>
      <c r="F142" s="14"/>
      <c r="G142" s="13"/>
      <c r="H142" s="13"/>
      <c r="I142" s="13"/>
      <c r="J142" s="13">
        <f>G142-H142-I142</f>
        <v>0</v>
      </c>
      <c r="K142" s="46"/>
      <c r="L142" s="46">
        <f>G142-K142</f>
        <v>0</v>
      </c>
    </row>
    <row r="143" spans="1:12" ht="16.5" customHeight="1">
      <c r="A143" s="221" t="s">
        <v>123</v>
      </c>
      <c r="B143" s="221"/>
      <c r="C143" s="221"/>
      <c r="D143" s="220"/>
      <c r="E143" s="209">
        <f>G142</f>
        <v>0</v>
      </c>
      <c r="F143" s="209"/>
      <c r="G143" s="209"/>
      <c r="H143" s="115">
        <f>H142</f>
        <v>0</v>
      </c>
      <c r="I143" s="13">
        <f>I142</f>
        <v>0</v>
      </c>
      <c r="J143" s="110">
        <f>E143-I143-H143</f>
        <v>0</v>
      </c>
      <c r="K143" s="111">
        <f>K142</f>
        <v>0</v>
      </c>
      <c r="L143" s="111">
        <f>E143-K143</f>
        <v>0</v>
      </c>
    </row>
    <row r="144" spans="1:12" ht="15" customHeight="1">
      <c r="A144" s="219" t="s">
        <v>124</v>
      </c>
      <c r="B144" s="219"/>
      <c r="C144" s="219"/>
      <c r="D144" s="219"/>
      <c r="E144" s="219"/>
      <c r="F144" s="30"/>
      <c r="G144" s="45"/>
      <c r="H144" s="111"/>
      <c r="I144" s="13"/>
      <c r="J144" s="13"/>
      <c r="K144" s="46"/>
      <c r="L144" s="46"/>
    </row>
    <row r="145" spans="1:12" ht="17.25" customHeight="1">
      <c r="A145" s="31" t="s">
        <v>125</v>
      </c>
      <c r="B145" s="32" t="s">
        <v>13</v>
      </c>
      <c r="C145" s="32" t="s">
        <v>74</v>
      </c>
      <c r="D145" s="220">
        <v>852</v>
      </c>
      <c r="E145" s="33">
        <v>291</v>
      </c>
      <c r="F145" s="14"/>
      <c r="G145" s="13"/>
      <c r="H145" s="13"/>
      <c r="I145" s="13"/>
      <c r="J145" s="13">
        <f>G145-H145-I145</f>
        <v>0</v>
      </c>
      <c r="K145" s="46"/>
      <c r="L145" s="46">
        <f>G145-K145</f>
        <v>0</v>
      </c>
    </row>
    <row r="146" spans="1:12" ht="16.5" customHeight="1">
      <c r="A146" s="236" t="s">
        <v>126</v>
      </c>
      <c r="B146" s="236"/>
      <c r="C146" s="236"/>
      <c r="D146" s="220"/>
      <c r="E146" s="224">
        <f>G145</f>
        <v>0</v>
      </c>
      <c r="F146" s="224"/>
      <c r="G146" s="224"/>
      <c r="H146" s="120">
        <f>H145</f>
        <v>0</v>
      </c>
      <c r="I146" s="121">
        <f>I145</f>
        <v>0</v>
      </c>
      <c r="J146" s="122">
        <f>E146-I146-H146</f>
        <v>0</v>
      </c>
      <c r="K146" s="123">
        <f>K145</f>
        <v>0</v>
      </c>
      <c r="L146" s="123">
        <f>E146-K146</f>
        <v>0</v>
      </c>
    </row>
    <row r="147" spans="1:63" s="40" customFormat="1" ht="15" customHeight="1">
      <c r="A147" s="219" t="s">
        <v>127</v>
      </c>
      <c r="B147" s="219"/>
      <c r="C147" s="219"/>
      <c r="D147" s="219"/>
      <c r="E147" s="219"/>
      <c r="F147" s="19"/>
      <c r="G147" s="111"/>
      <c r="H147" s="111"/>
      <c r="I147" s="13"/>
      <c r="J147" s="13"/>
      <c r="K147" s="46"/>
      <c r="L147" s="46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</row>
    <row r="148" spans="1:12" ht="17.25" customHeight="1">
      <c r="A148" s="31" t="s">
        <v>128</v>
      </c>
      <c r="B148" s="32" t="s">
        <v>13</v>
      </c>
      <c r="C148" s="32" t="s">
        <v>74</v>
      </c>
      <c r="D148" s="237">
        <v>853</v>
      </c>
      <c r="E148" s="26">
        <v>295</v>
      </c>
      <c r="F148" s="41"/>
      <c r="G148" s="117">
        <v>0</v>
      </c>
      <c r="H148" s="117"/>
      <c r="I148" s="117"/>
      <c r="J148" s="117">
        <f>G148-H148-I148</f>
        <v>0</v>
      </c>
      <c r="K148" s="114"/>
      <c r="L148" s="114">
        <f>G148-K148</f>
        <v>0</v>
      </c>
    </row>
    <row r="149" spans="1:12" ht="17.25" customHeight="1">
      <c r="A149" s="38" t="s">
        <v>129</v>
      </c>
      <c r="B149" s="16" t="s">
        <v>13</v>
      </c>
      <c r="C149" s="16" t="s">
        <v>74</v>
      </c>
      <c r="D149" s="237"/>
      <c r="E149" s="17">
        <v>292</v>
      </c>
      <c r="F149" s="24"/>
      <c r="G149" s="13">
        <v>0</v>
      </c>
      <c r="H149" s="13"/>
      <c r="I149" s="13">
        <v>0</v>
      </c>
      <c r="J149" s="13">
        <f>G149-H149-I149</f>
        <v>0</v>
      </c>
      <c r="K149" s="46"/>
      <c r="L149" s="46">
        <f>G149-K149</f>
        <v>0</v>
      </c>
    </row>
    <row r="150" spans="1:12" ht="30" customHeight="1">
      <c r="A150" s="38" t="s">
        <v>130</v>
      </c>
      <c r="B150" s="16" t="s">
        <v>13</v>
      </c>
      <c r="C150" s="32" t="s">
        <v>74</v>
      </c>
      <c r="D150" s="237"/>
      <c r="E150" s="17">
        <v>291</v>
      </c>
      <c r="F150" s="41"/>
      <c r="G150" s="13">
        <v>0</v>
      </c>
      <c r="H150" s="13"/>
      <c r="I150" s="13"/>
      <c r="J150" s="13">
        <f>G150-H150-I150</f>
        <v>0</v>
      </c>
      <c r="K150" s="46"/>
      <c r="L150" s="46">
        <f>G150-K150</f>
        <v>0</v>
      </c>
    </row>
    <row r="151" spans="1:12" ht="15.75" customHeight="1">
      <c r="A151" s="221" t="s">
        <v>131</v>
      </c>
      <c r="B151" s="221"/>
      <c r="C151" s="221"/>
      <c r="D151" s="237"/>
      <c r="E151" s="216">
        <f>G150+G148+G149</f>
        <v>0</v>
      </c>
      <c r="F151" s="216"/>
      <c r="G151" s="216"/>
      <c r="H151" s="45">
        <f>H150+H148+H149</f>
        <v>0</v>
      </c>
      <c r="I151" s="110">
        <f>I150+I148+I149</f>
        <v>0</v>
      </c>
      <c r="J151" s="110">
        <f>E151-I151-H151</f>
        <v>0</v>
      </c>
      <c r="K151" s="111">
        <f>K148+K149+K150</f>
        <v>0</v>
      </c>
      <c r="L151" s="111">
        <f>E151-K151</f>
        <v>0</v>
      </c>
    </row>
    <row r="152" spans="1:12" ht="15" customHeight="1">
      <c r="A152" s="213" t="s">
        <v>132</v>
      </c>
      <c r="B152" s="213"/>
      <c r="C152" s="213"/>
      <c r="D152" s="213"/>
      <c r="E152" s="213"/>
      <c r="F152" s="28"/>
      <c r="G152" s="110">
        <f>E20+E24+E34+E37+E58+E74+E79+E94+E99+E104+E109+E114+E119+E132+E137</f>
        <v>804618</v>
      </c>
      <c r="H152" s="110">
        <f>H20+H34+H37+H58+H74+H79+H94+H99+H104+H109+H114+H119+H132+H137</f>
        <v>0</v>
      </c>
      <c r="I152" s="116">
        <f>I20+I34+I37+I58+I74+I79+I94+I99+I104+I109+I114+I119+I132+I137+I24</f>
        <v>0</v>
      </c>
      <c r="J152" s="146">
        <f>G152-I152-H152</f>
        <v>804618</v>
      </c>
      <c r="K152" s="111">
        <f>K20+K34+K37+K58+K74+K79+K94+K99+K104+K109+K114+K119+K132+K137+K24</f>
        <v>0</v>
      </c>
      <c r="L152" s="111">
        <f>G152-K152</f>
        <v>804618</v>
      </c>
    </row>
    <row r="153" spans="1:12" ht="15" customHeight="1">
      <c r="A153" s="238" t="s">
        <v>147</v>
      </c>
      <c r="B153" s="238"/>
      <c r="C153" s="238"/>
      <c r="D153" s="238"/>
      <c r="E153" s="238"/>
      <c r="F153" s="28">
        <f>F4+F7</f>
        <v>0</v>
      </c>
      <c r="G153" s="13">
        <f>G6+G7+E14+E17+E20+E24+E34+E37+E58+E74+E79+E94+E99+E104+E109+E114+E119+E132+E137+E140+E143+E146+E151</f>
        <v>14019619</v>
      </c>
      <c r="H153" s="13">
        <f>H6+H7+H14+H17+H20+H34+H37+H58+H74+H79+H94+H99+H104+H109+H114+H119+H132+H137+H140+H143+H146+H151</f>
        <v>0</v>
      </c>
      <c r="I153" s="125">
        <f>I6+I7+I14+I17+I20+I34+I37+I58+I74+I79+I94+I99+I104+I109+I114+I119+I132+I137+I140+I143+I146+I151</f>
        <v>13215001</v>
      </c>
      <c r="J153" s="13">
        <f>G153-H153-I153</f>
        <v>804618</v>
      </c>
      <c r="K153" s="46">
        <f>K6+K7+K14+K17+K20+K34+K37+K58+K74+K79+K94+K99+K104+K109+K114+K119+K132+K137+K140+K143+K146+K151+K24</f>
        <v>0</v>
      </c>
      <c r="L153" s="46">
        <f>G153-K153</f>
        <v>14019619</v>
      </c>
    </row>
    <row r="154" spans="1:10" ht="15">
      <c r="A154" s="42"/>
      <c r="B154" s="42"/>
      <c r="C154" s="42"/>
      <c r="D154" s="42"/>
      <c r="E154" s="42"/>
      <c r="F154" s="8"/>
      <c r="G154" s="109"/>
      <c r="H154" s="109"/>
      <c r="I154" s="109"/>
      <c r="J154" s="109"/>
    </row>
    <row r="155" spans="1:10" ht="15">
      <c r="A155" s="42"/>
      <c r="B155" s="42"/>
      <c r="C155" s="42"/>
      <c r="D155" s="42"/>
      <c r="E155" s="42"/>
      <c r="F155" s="8"/>
      <c r="G155" s="109"/>
      <c r="H155" s="109"/>
      <c r="I155" s="109"/>
      <c r="J155" s="109"/>
    </row>
    <row r="156" ht="30" customHeight="1"/>
    <row r="157" spans="1:10" ht="18.75">
      <c r="A157" s="210" t="s">
        <v>182</v>
      </c>
      <c r="B157" s="210"/>
      <c r="C157" s="210"/>
      <c r="D157" s="210"/>
      <c r="E157" s="210"/>
      <c r="F157" s="210"/>
      <c r="G157" s="210"/>
      <c r="H157" s="108"/>
      <c r="I157" s="109"/>
      <c r="J157" s="109"/>
    </row>
    <row r="158" spans="1:12" ht="45">
      <c r="A158" s="9" t="s">
        <v>148</v>
      </c>
      <c r="B158" s="10" t="s">
        <v>1</v>
      </c>
      <c r="C158" s="10" t="s">
        <v>2</v>
      </c>
      <c r="D158" s="10" t="s">
        <v>3</v>
      </c>
      <c r="E158" s="11" t="s">
        <v>4</v>
      </c>
      <c r="F158" s="12" t="s">
        <v>5</v>
      </c>
      <c r="G158" s="121" t="s">
        <v>6</v>
      </c>
      <c r="H158" s="13" t="s">
        <v>7</v>
      </c>
      <c r="I158" s="13" t="s">
        <v>8</v>
      </c>
      <c r="J158" s="13" t="s">
        <v>9</v>
      </c>
      <c r="K158" s="13" t="s">
        <v>10</v>
      </c>
      <c r="L158" s="13" t="s">
        <v>11</v>
      </c>
    </row>
    <row r="159" spans="1:12" ht="15">
      <c r="A159" s="211" t="s">
        <v>12</v>
      </c>
      <c r="B159" s="16" t="s">
        <v>59</v>
      </c>
      <c r="C159" s="16" t="s">
        <v>149</v>
      </c>
      <c r="D159" s="17">
        <v>111</v>
      </c>
      <c r="E159" s="17">
        <v>211</v>
      </c>
      <c r="F159" s="199"/>
      <c r="G159" s="193">
        <v>0</v>
      </c>
      <c r="H159" s="112"/>
      <c r="I159" s="13">
        <v>0</v>
      </c>
      <c r="J159" s="13">
        <f>G159-H159-I159</f>
        <v>0</v>
      </c>
      <c r="K159" s="46"/>
      <c r="L159" s="46">
        <f>G159-K159</f>
        <v>0</v>
      </c>
    </row>
    <row r="160" spans="1:12" ht="15">
      <c r="A160" s="211"/>
      <c r="B160" s="16" t="s">
        <v>59</v>
      </c>
      <c r="C160" s="16" t="s">
        <v>149</v>
      </c>
      <c r="D160" s="17">
        <v>111</v>
      </c>
      <c r="E160" s="17">
        <v>266</v>
      </c>
      <c r="F160" s="199"/>
      <c r="G160" s="200">
        <v>0</v>
      </c>
      <c r="H160" s="112"/>
      <c r="I160" s="13">
        <v>0</v>
      </c>
      <c r="J160" s="13">
        <f>G160-H160-I160</f>
        <v>0</v>
      </c>
      <c r="K160" s="46"/>
      <c r="L160" s="46">
        <f>G160-K160</f>
        <v>0</v>
      </c>
    </row>
    <row r="161" spans="1:12" ht="15">
      <c r="A161" s="211"/>
      <c r="B161" s="212" t="s">
        <v>15</v>
      </c>
      <c r="C161" s="212"/>
      <c r="F161" s="199"/>
      <c r="G161" s="198">
        <f>G159+G160</f>
        <v>0</v>
      </c>
      <c r="H161" s="196">
        <f>H159+H160</f>
        <v>0</v>
      </c>
      <c r="I161" s="110">
        <f>I159+I160</f>
        <v>0</v>
      </c>
      <c r="J161" s="110">
        <f>G161-H161-I161</f>
        <v>0</v>
      </c>
      <c r="K161" s="111">
        <f>K159+K160</f>
        <v>0</v>
      </c>
      <c r="L161" s="111">
        <f>G161-K161</f>
        <v>0</v>
      </c>
    </row>
    <row r="162" spans="1:12" ht="15">
      <c r="A162" s="211"/>
      <c r="B162" s="16" t="s">
        <v>59</v>
      </c>
      <c r="C162" s="16" t="s">
        <v>149</v>
      </c>
      <c r="D162" s="17">
        <v>119</v>
      </c>
      <c r="E162" s="17">
        <v>213</v>
      </c>
      <c r="F162" s="199"/>
      <c r="G162" s="193">
        <v>0</v>
      </c>
      <c r="H162" s="112"/>
      <c r="I162" s="13">
        <f>G162</f>
        <v>0</v>
      </c>
      <c r="J162" s="13">
        <f>G162-H162-I162</f>
        <v>0</v>
      </c>
      <c r="K162" s="111"/>
      <c r="L162" s="111">
        <f>G162-K162</f>
        <v>0</v>
      </c>
    </row>
    <row r="163" spans="1:12" ht="15">
      <c r="A163" s="213" t="s">
        <v>16</v>
      </c>
      <c r="B163" s="213"/>
      <c r="C163" s="213"/>
      <c r="D163" s="213"/>
      <c r="E163" s="22"/>
      <c r="F163" s="14"/>
      <c r="G163" s="117"/>
      <c r="H163" s="13"/>
      <c r="I163" s="13"/>
      <c r="J163" s="13"/>
      <c r="K163" s="46"/>
      <c r="L163" s="46"/>
    </row>
    <row r="164" spans="1:12" ht="15">
      <c r="A164" s="23" t="s">
        <v>17</v>
      </c>
      <c r="B164" s="16" t="s">
        <v>59</v>
      </c>
      <c r="C164" s="16" t="s">
        <v>149</v>
      </c>
      <c r="D164" s="214">
        <v>112</v>
      </c>
      <c r="E164" s="17">
        <v>266</v>
      </c>
      <c r="F164" s="24"/>
      <c r="G164" s="13"/>
      <c r="H164" s="13"/>
      <c r="I164" s="13"/>
      <c r="J164" s="13">
        <f>G164-H164-I164</f>
        <v>0</v>
      </c>
      <c r="K164" s="46"/>
      <c r="L164" s="46">
        <f>G164-J164</f>
        <v>0</v>
      </c>
    </row>
    <row r="165" spans="1:12" ht="15">
      <c r="A165" s="23" t="s">
        <v>18</v>
      </c>
      <c r="B165" s="16" t="s">
        <v>59</v>
      </c>
      <c r="C165" s="16" t="s">
        <v>149</v>
      </c>
      <c r="D165" s="214"/>
      <c r="E165" s="17">
        <v>112</v>
      </c>
      <c r="F165" s="25"/>
      <c r="G165" s="13">
        <v>0</v>
      </c>
      <c r="H165" s="13"/>
      <c r="I165" s="13">
        <v>0</v>
      </c>
      <c r="J165" s="13">
        <f>G165-H165-I165</f>
        <v>0</v>
      </c>
      <c r="K165" s="46"/>
      <c r="L165" s="46">
        <f>G165-J165</f>
        <v>0</v>
      </c>
    </row>
    <row r="166" spans="1:12" ht="15">
      <c r="A166" s="23" t="s">
        <v>19</v>
      </c>
      <c r="B166" s="16" t="s">
        <v>59</v>
      </c>
      <c r="C166" s="16" t="s">
        <v>149</v>
      </c>
      <c r="D166" s="214"/>
      <c r="E166" s="26">
        <v>222</v>
      </c>
      <c r="F166" s="27"/>
      <c r="G166" s="13"/>
      <c r="H166" s="112"/>
      <c r="I166" s="13"/>
      <c r="J166" s="13">
        <f>G166-H166-I166</f>
        <v>0</v>
      </c>
      <c r="K166" s="46"/>
      <c r="L166" s="46">
        <f>G166-J166</f>
        <v>0</v>
      </c>
    </row>
    <row r="167" spans="1:12" ht="15">
      <c r="A167" s="23" t="s">
        <v>20</v>
      </c>
      <c r="B167" s="16" t="s">
        <v>59</v>
      </c>
      <c r="C167" s="16" t="s">
        <v>149</v>
      </c>
      <c r="D167" s="214"/>
      <c r="E167" s="26">
        <v>226</v>
      </c>
      <c r="F167" s="27"/>
      <c r="G167" s="13">
        <v>0</v>
      </c>
      <c r="H167" s="112"/>
      <c r="I167" s="13">
        <v>0</v>
      </c>
      <c r="J167" s="13">
        <f>G167-H167-I167</f>
        <v>0</v>
      </c>
      <c r="K167" s="46"/>
      <c r="L167" s="46">
        <f>G167-J167</f>
        <v>0</v>
      </c>
    </row>
    <row r="168" spans="1:12" ht="15">
      <c r="A168" s="23" t="s">
        <v>21</v>
      </c>
      <c r="B168" s="16" t="s">
        <v>59</v>
      </c>
      <c r="C168" s="16" t="s">
        <v>149</v>
      </c>
      <c r="D168" s="214"/>
      <c r="E168" s="17">
        <v>226</v>
      </c>
      <c r="F168" s="25"/>
      <c r="G168" s="13"/>
      <c r="H168" s="13"/>
      <c r="I168" s="13"/>
      <c r="J168" s="13">
        <f>G168-H168-I168</f>
        <v>0</v>
      </c>
      <c r="K168" s="46"/>
      <c r="L168" s="46">
        <f>G168-J168</f>
        <v>0</v>
      </c>
    </row>
    <row r="169" spans="1:12" ht="15">
      <c r="A169" s="215" t="s">
        <v>22</v>
      </c>
      <c r="B169" s="215"/>
      <c r="C169" s="215"/>
      <c r="D169" s="29"/>
      <c r="E169" s="209">
        <f>G164+G165+G166+G167+G168</f>
        <v>0</v>
      </c>
      <c r="F169" s="209"/>
      <c r="G169" s="209"/>
      <c r="H169" s="115">
        <f>H164+H165+H166+H167+H168</f>
        <v>0</v>
      </c>
      <c r="I169" s="13">
        <f>I164+I165+I166+I167+I168</f>
        <v>0</v>
      </c>
      <c r="J169" s="110">
        <f>E169-I169-H169</f>
        <v>0</v>
      </c>
      <c r="K169" s="111">
        <f>K164+K165+K166+K167+K168</f>
        <v>0</v>
      </c>
      <c r="L169" s="111">
        <f>E169-K169</f>
        <v>0</v>
      </c>
    </row>
    <row r="170" spans="1:12" ht="13.5" customHeight="1">
      <c r="A170" s="219" t="s">
        <v>23</v>
      </c>
      <c r="B170" s="219"/>
      <c r="C170" s="219"/>
      <c r="D170" s="219"/>
      <c r="E170" s="219"/>
      <c r="F170" s="30"/>
      <c r="G170" s="45"/>
      <c r="H170" s="111"/>
      <c r="I170" s="13"/>
      <c r="J170" s="13"/>
      <c r="K170" s="46"/>
      <c r="L170" s="46"/>
    </row>
    <row r="171" spans="1:12" ht="30">
      <c r="A171" s="31" t="s">
        <v>24</v>
      </c>
      <c r="B171" s="32" t="s">
        <v>59</v>
      </c>
      <c r="C171" s="32" t="s">
        <v>149</v>
      </c>
      <c r="D171" s="220">
        <v>113</v>
      </c>
      <c r="E171" s="33">
        <v>226</v>
      </c>
      <c r="F171" s="14"/>
      <c r="G171" s="13"/>
      <c r="H171" s="13"/>
      <c r="I171" s="13"/>
      <c r="J171" s="13">
        <f>G171-H171-I171</f>
        <v>0</v>
      </c>
      <c r="K171" s="46"/>
      <c r="L171" s="46">
        <f>G171-K171</f>
        <v>0</v>
      </c>
    </row>
    <row r="172" spans="1:12" ht="13.5" customHeight="1">
      <c r="A172" s="221" t="s">
        <v>25</v>
      </c>
      <c r="B172" s="221"/>
      <c r="C172" s="221"/>
      <c r="D172" s="220"/>
      <c r="E172" s="209">
        <f>G171</f>
        <v>0</v>
      </c>
      <c r="F172" s="209"/>
      <c r="G172" s="209"/>
      <c r="H172" s="115">
        <f>H171</f>
        <v>0</v>
      </c>
      <c r="I172" s="13">
        <f>I171</f>
        <v>0</v>
      </c>
      <c r="J172" s="110">
        <f>E172-I172-H172</f>
        <v>0</v>
      </c>
      <c r="K172" s="111">
        <f>K171</f>
        <v>0</v>
      </c>
      <c r="L172" s="111">
        <f>E172-K172</f>
        <v>0</v>
      </c>
    </row>
    <row r="173" spans="1:12" ht="15" customHeight="1">
      <c r="A173" s="213" t="s">
        <v>26</v>
      </c>
      <c r="B173" s="213"/>
      <c r="C173" s="213"/>
      <c r="D173" s="213"/>
      <c r="E173" s="213"/>
      <c r="F173" s="30"/>
      <c r="G173" s="13"/>
      <c r="H173" s="13"/>
      <c r="I173" s="13"/>
      <c r="J173" s="13"/>
      <c r="K173" s="46"/>
      <c r="L173" s="46"/>
    </row>
    <row r="174" spans="1:12" ht="15">
      <c r="A174" s="23" t="s">
        <v>27</v>
      </c>
      <c r="B174" s="16" t="s">
        <v>59</v>
      </c>
      <c r="C174" s="16" t="s">
        <v>149</v>
      </c>
      <c r="D174" s="220">
        <v>244</v>
      </c>
      <c r="E174" s="17">
        <v>221</v>
      </c>
      <c r="F174" s="14"/>
      <c r="G174" s="126">
        <v>0</v>
      </c>
      <c r="H174" s="13"/>
      <c r="I174" s="13">
        <v>0</v>
      </c>
      <c r="J174" s="13">
        <f>G174-H174-I174</f>
        <v>0</v>
      </c>
      <c r="K174" s="46"/>
      <c r="L174" s="46">
        <f>G174-K174</f>
        <v>0</v>
      </c>
    </row>
    <row r="175" spans="1:12" ht="15" customHeight="1">
      <c r="A175" s="215" t="s">
        <v>28</v>
      </c>
      <c r="B175" s="215"/>
      <c r="C175" s="215"/>
      <c r="D175" s="220"/>
      <c r="E175" s="209">
        <f>G174</f>
        <v>0</v>
      </c>
      <c r="F175" s="209"/>
      <c r="G175" s="209"/>
      <c r="H175" s="115">
        <f>H174</f>
        <v>0</v>
      </c>
      <c r="I175" s="13">
        <f>I174</f>
        <v>0</v>
      </c>
      <c r="J175" s="110">
        <f>E175-I175-H175</f>
        <v>0</v>
      </c>
      <c r="K175" s="111">
        <f>K174</f>
        <v>0</v>
      </c>
      <c r="L175" s="111">
        <f>E175-K175</f>
        <v>0</v>
      </c>
    </row>
    <row r="176" spans="1:12" ht="15" customHeight="1">
      <c r="A176" s="213" t="s">
        <v>29</v>
      </c>
      <c r="B176" s="213"/>
      <c r="C176" s="213"/>
      <c r="D176" s="213"/>
      <c r="E176" s="213"/>
      <c r="F176" s="30"/>
      <c r="G176" s="13"/>
      <c r="H176" s="13"/>
      <c r="I176" s="13"/>
      <c r="J176" s="13"/>
      <c r="K176" s="46"/>
      <c r="L176" s="46"/>
    </row>
    <row r="177" spans="1:12" ht="15">
      <c r="A177" s="23" t="s">
        <v>135</v>
      </c>
      <c r="B177" s="16" t="s">
        <v>59</v>
      </c>
      <c r="C177" s="16" t="s">
        <v>149</v>
      </c>
      <c r="D177" s="220">
        <v>244</v>
      </c>
      <c r="E177" s="17">
        <v>222</v>
      </c>
      <c r="F177" s="14"/>
      <c r="G177" s="13"/>
      <c r="H177" s="13"/>
      <c r="I177" s="13"/>
      <c r="J177" s="13">
        <f>G177-H177-I177</f>
        <v>0</v>
      </c>
      <c r="K177" s="46"/>
      <c r="L177" s="46">
        <f>G177-K177</f>
        <v>0</v>
      </c>
    </row>
    <row r="178" spans="1:12" ht="15">
      <c r="A178" s="23"/>
      <c r="B178" s="16" t="s">
        <v>59</v>
      </c>
      <c r="C178" s="16" t="s">
        <v>149</v>
      </c>
      <c r="D178" s="220"/>
      <c r="E178" s="17"/>
      <c r="F178" s="14"/>
      <c r="G178" s="13"/>
      <c r="H178" s="13"/>
      <c r="I178" s="13"/>
      <c r="J178" s="13"/>
      <c r="K178" s="46"/>
      <c r="L178" s="46"/>
    </row>
    <row r="179" spans="1:12" ht="15" customHeight="1">
      <c r="A179" s="215" t="s">
        <v>28</v>
      </c>
      <c r="B179" s="215"/>
      <c r="C179" s="215"/>
      <c r="D179" s="220"/>
      <c r="E179" s="209">
        <f>G177+G178</f>
        <v>0</v>
      </c>
      <c r="F179" s="209">
        <f>H177+H178</f>
        <v>0</v>
      </c>
      <c r="G179" s="209">
        <f>I177+I178</f>
        <v>0</v>
      </c>
      <c r="H179" s="116">
        <f>J177+J178</f>
        <v>0</v>
      </c>
      <c r="I179" s="116">
        <f>K177+K178</f>
        <v>0</v>
      </c>
      <c r="J179" s="110">
        <f>E179-I179-H179</f>
        <v>0</v>
      </c>
      <c r="K179" s="111">
        <f>K177+K178</f>
        <v>0</v>
      </c>
      <c r="L179" s="111">
        <f>E179-K179</f>
        <v>0</v>
      </c>
    </row>
    <row r="180" spans="1:12" ht="15">
      <c r="A180" s="213" t="s">
        <v>32</v>
      </c>
      <c r="B180" s="213"/>
      <c r="C180" s="213"/>
      <c r="D180" s="213"/>
      <c r="E180" s="213"/>
      <c r="F180" s="30"/>
      <c r="G180" s="45"/>
      <c r="H180" s="45"/>
      <c r="I180" s="13"/>
      <c r="J180" s="13"/>
      <c r="K180" s="46"/>
      <c r="L180" s="46"/>
    </row>
    <row r="181" spans="1:12" ht="15">
      <c r="A181" s="35" t="s">
        <v>33</v>
      </c>
      <c r="B181" s="32" t="s">
        <v>59</v>
      </c>
      <c r="C181" s="16" t="s">
        <v>149</v>
      </c>
      <c r="D181" s="220">
        <v>244</v>
      </c>
      <c r="E181" s="220">
        <v>223</v>
      </c>
      <c r="F181" s="36"/>
      <c r="G181" s="13"/>
      <c r="H181" s="13"/>
      <c r="I181" s="13"/>
      <c r="J181" s="13">
        <f>G181-H181-I181</f>
        <v>0</v>
      </c>
      <c r="K181" s="46"/>
      <c r="L181" s="46">
        <f>G181-K181</f>
        <v>0</v>
      </c>
    </row>
    <row r="182" spans="1:12" ht="15">
      <c r="A182" s="23" t="s">
        <v>34</v>
      </c>
      <c r="B182" s="16" t="s">
        <v>59</v>
      </c>
      <c r="C182" s="16" t="s">
        <v>149</v>
      </c>
      <c r="D182" s="220"/>
      <c r="E182" s="220"/>
      <c r="F182" s="14"/>
      <c r="G182" s="13"/>
      <c r="H182" s="13"/>
      <c r="I182" s="13"/>
      <c r="J182" s="13">
        <f>G182+F182-H182-I182</f>
        <v>0</v>
      </c>
      <c r="K182" s="46"/>
      <c r="L182" s="46">
        <f>G182+F182-K182</f>
        <v>0</v>
      </c>
    </row>
    <row r="183" spans="1:12" ht="15">
      <c r="A183" s="23" t="s">
        <v>35</v>
      </c>
      <c r="B183" s="32" t="s">
        <v>59</v>
      </c>
      <c r="C183" s="16" t="s">
        <v>149</v>
      </c>
      <c r="D183" s="220"/>
      <c r="E183" s="220"/>
      <c r="F183" s="14"/>
      <c r="G183" s="13"/>
      <c r="H183" s="13"/>
      <c r="I183" s="13"/>
      <c r="J183" s="13">
        <f aca="true" t="shared" si="10" ref="J183:J188">G183-H183-I183</f>
        <v>0</v>
      </c>
      <c r="K183" s="46"/>
      <c r="L183" s="46">
        <f aca="true" t="shared" si="11" ref="L183:L188">G183-K183</f>
        <v>0</v>
      </c>
    </row>
    <row r="184" spans="1:12" ht="15">
      <c r="A184" s="23" t="s">
        <v>36</v>
      </c>
      <c r="B184" s="16" t="s">
        <v>59</v>
      </c>
      <c r="C184" s="16" t="s">
        <v>149</v>
      </c>
      <c r="D184" s="220"/>
      <c r="E184" s="220"/>
      <c r="F184" s="14"/>
      <c r="G184" s="13"/>
      <c r="H184" s="13"/>
      <c r="I184" s="13"/>
      <c r="J184" s="13">
        <f t="shared" si="10"/>
        <v>0</v>
      </c>
      <c r="K184" s="46"/>
      <c r="L184" s="46">
        <f t="shared" si="11"/>
        <v>0</v>
      </c>
    </row>
    <row r="185" spans="1:12" ht="15">
      <c r="A185" s="23" t="s">
        <v>37</v>
      </c>
      <c r="B185" s="32" t="s">
        <v>59</v>
      </c>
      <c r="C185" s="16" t="s">
        <v>149</v>
      </c>
      <c r="D185" s="220"/>
      <c r="E185" s="220"/>
      <c r="F185" s="14"/>
      <c r="G185" s="13"/>
      <c r="H185" s="13"/>
      <c r="I185" s="13"/>
      <c r="J185" s="13">
        <f t="shared" si="10"/>
        <v>0</v>
      </c>
      <c r="K185" s="46"/>
      <c r="L185" s="46">
        <f t="shared" si="11"/>
        <v>0</v>
      </c>
    </row>
    <row r="186" spans="1:12" ht="15">
      <c r="A186" s="23" t="s">
        <v>38</v>
      </c>
      <c r="B186" s="16" t="s">
        <v>59</v>
      </c>
      <c r="C186" s="16" t="s">
        <v>149</v>
      </c>
      <c r="D186" s="220"/>
      <c r="E186" s="220"/>
      <c r="F186" s="14"/>
      <c r="G186" s="13"/>
      <c r="H186" s="13"/>
      <c r="I186" s="13"/>
      <c r="J186" s="13">
        <f t="shared" si="10"/>
        <v>0</v>
      </c>
      <c r="K186" s="46"/>
      <c r="L186" s="46">
        <f t="shared" si="11"/>
        <v>0</v>
      </c>
    </row>
    <row r="187" spans="1:12" ht="15">
      <c r="A187" s="23" t="s">
        <v>39</v>
      </c>
      <c r="B187" s="32" t="s">
        <v>59</v>
      </c>
      <c r="C187" s="16" t="s">
        <v>149</v>
      </c>
      <c r="D187" s="220"/>
      <c r="E187" s="220"/>
      <c r="F187" s="14"/>
      <c r="G187" s="13"/>
      <c r="H187" s="112"/>
      <c r="I187" s="13"/>
      <c r="J187" s="13">
        <f t="shared" si="10"/>
        <v>0</v>
      </c>
      <c r="K187" s="46"/>
      <c r="L187" s="46">
        <f t="shared" si="11"/>
        <v>0</v>
      </c>
    </row>
    <row r="188" spans="1:12" ht="15">
      <c r="A188" s="23" t="s">
        <v>40</v>
      </c>
      <c r="B188" s="32" t="s">
        <v>59</v>
      </c>
      <c r="C188" s="16" t="s">
        <v>149</v>
      </c>
      <c r="D188" s="220"/>
      <c r="E188" s="220"/>
      <c r="F188" s="14"/>
      <c r="G188" s="13"/>
      <c r="H188" s="112"/>
      <c r="I188" s="13"/>
      <c r="J188" s="13">
        <f t="shared" si="10"/>
        <v>0</v>
      </c>
      <c r="K188" s="46"/>
      <c r="L188" s="46">
        <f t="shared" si="11"/>
        <v>0</v>
      </c>
    </row>
    <row r="189" spans="1:12" ht="15">
      <c r="A189" s="215" t="s">
        <v>41</v>
      </c>
      <c r="B189" s="215"/>
      <c r="C189" s="215"/>
      <c r="D189" s="220"/>
      <c r="E189" s="209">
        <f>G181+G182+G183+G184+G185+G186+G187+G188</f>
        <v>0</v>
      </c>
      <c r="F189" s="209"/>
      <c r="G189" s="209"/>
      <c r="H189" s="45">
        <f>H181+H182+H183+H184+H185+H186+H187+H188</f>
        <v>0</v>
      </c>
      <c r="I189" s="110">
        <f>I181+I182+I183+I184+I185+I186+I187+I188</f>
        <v>0</v>
      </c>
      <c r="J189" s="110">
        <f>E189-H189-I189</f>
        <v>0</v>
      </c>
      <c r="K189" s="111">
        <f>K181+K182+K183+K184+K185+K186+K187+K188</f>
        <v>0</v>
      </c>
      <c r="L189" s="111">
        <f>E189-K189</f>
        <v>0</v>
      </c>
    </row>
    <row r="190" spans="1:12" ht="15">
      <c r="A190" s="213" t="s">
        <v>42</v>
      </c>
      <c r="B190" s="213"/>
      <c r="C190" s="213"/>
      <c r="D190" s="213"/>
      <c r="E190" s="213"/>
      <c r="F190" s="30"/>
      <c r="G190" s="45"/>
      <c r="H190" s="45"/>
      <c r="I190" s="13"/>
      <c r="J190" s="13"/>
      <c r="K190" s="46"/>
      <c r="L190" s="46"/>
    </row>
    <row r="191" spans="1:12" ht="15">
      <c r="A191" s="35" t="s">
        <v>43</v>
      </c>
      <c r="B191" s="32" t="s">
        <v>59</v>
      </c>
      <c r="C191" s="32" t="s">
        <v>149</v>
      </c>
      <c r="D191" s="220">
        <v>244</v>
      </c>
      <c r="E191" s="17">
        <v>224</v>
      </c>
      <c r="F191" s="14"/>
      <c r="G191" s="13"/>
      <c r="H191" s="13"/>
      <c r="I191" s="13"/>
      <c r="J191" s="13">
        <f>G191-H191-I191</f>
        <v>0</v>
      </c>
      <c r="K191" s="46"/>
      <c r="L191" s="46"/>
    </row>
    <row r="192" spans="1:12" ht="15">
      <c r="A192" s="223" t="s">
        <v>44</v>
      </c>
      <c r="B192" s="223"/>
      <c r="C192" s="223"/>
      <c r="D192" s="220"/>
      <c r="E192" s="224">
        <f>G191</f>
        <v>0</v>
      </c>
      <c r="F192" s="224"/>
      <c r="G192" s="224"/>
      <c r="H192" s="115">
        <f>H191</f>
        <v>0</v>
      </c>
      <c r="I192" s="13">
        <f>I191</f>
        <v>0</v>
      </c>
      <c r="J192" s="110">
        <f>E192-I192-H192</f>
        <v>0</v>
      </c>
      <c r="K192" s="111">
        <f>K191</f>
        <v>0</v>
      </c>
      <c r="L192" s="111">
        <f>E192-K192</f>
        <v>0</v>
      </c>
    </row>
    <row r="193" spans="1:12" ht="15">
      <c r="A193" s="213" t="s">
        <v>45</v>
      </c>
      <c r="B193" s="213"/>
      <c r="C193" s="213"/>
      <c r="D193" s="213"/>
      <c r="E193" s="213"/>
      <c r="F193" s="30"/>
      <c r="G193" s="45"/>
      <c r="H193" s="45"/>
      <c r="I193" s="13"/>
      <c r="J193" s="13"/>
      <c r="K193" s="46"/>
      <c r="L193" s="46"/>
    </row>
    <row r="194" spans="1:12" ht="15">
      <c r="A194" s="35" t="s">
        <v>46</v>
      </c>
      <c r="B194" s="32" t="s">
        <v>59</v>
      </c>
      <c r="C194" s="16" t="s">
        <v>149</v>
      </c>
      <c r="D194" s="220">
        <v>244</v>
      </c>
      <c r="E194" s="220">
        <v>225</v>
      </c>
      <c r="F194" s="14"/>
      <c r="G194" s="13"/>
      <c r="H194" s="13"/>
      <c r="I194" s="13"/>
      <c r="J194" s="110">
        <f aca="true" t="shared" si="12" ref="J194:J212">G194-H194-I194</f>
        <v>0</v>
      </c>
      <c r="K194" s="46"/>
      <c r="L194" s="46">
        <f aca="true" t="shared" si="13" ref="L194:L212">G194-K194</f>
        <v>0</v>
      </c>
    </row>
    <row r="195" spans="1:12" ht="15">
      <c r="A195" s="23" t="s">
        <v>47</v>
      </c>
      <c r="B195" s="16" t="s">
        <v>59</v>
      </c>
      <c r="C195" s="16" t="s">
        <v>149</v>
      </c>
      <c r="D195" s="220"/>
      <c r="E195" s="220"/>
      <c r="F195" s="14"/>
      <c r="G195" s="13"/>
      <c r="H195" s="13"/>
      <c r="I195" s="13"/>
      <c r="J195" s="110">
        <f t="shared" si="12"/>
        <v>0</v>
      </c>
      <c r="K195" s="46"/>
      <c r="L195" s="46">
        <f t="shared" si="13"/>
        <v>0</v>
      </c>
    </row>
    <row r="196" spans="1:12" ht="15">
      <c r="A196" s="38" t="s">
        <v>48</v>
      </c>
      <c r="B196" s="32" t="s">
        <v>59</v>
      </c>
      <c r="C196" s="16" t="s">
        <v>149</v>
      </c>
      <c r="D196" s="220"/>
      <c r="E196" s="220"/>
      <c r="F196" s="14"/>
      <c r="G196" s="13"/>
      <c r="H196" s="13"/>
      <c r="I196" s="13"/>
      <c r="J196" s="110">
        <f t="shared" si="12"/>
        <v>0</v>
      </c>
      <c r="K196" s="46"/>
      <c r="L196" s="46">
        <f t="shared" si="13"/>
        <v>0</v>
      </c>
    </row>
    <row r="197" spans="1:12" ht="15">
      <c r="A197" s="23" t="s">
        <v>136</v>
      </c>
      <c r="B197" s="16" t="s">
        <v>59</v>
      </c>
      <c r="C197" s="16" t="s">
        <v>149</v>
      </c>
      <c r="D197" s="220"/>
      <c r="E197" s="220"/>
      <c r="F197" s="14"/>
      <c r="G197" s="13"/>
      <c r="H197" s="13"/>
      <c r="I197" s="13"/>
      <c r="J197" s="13">
        <f t="shared" si="12"/>
        <v>0</v>
      </c>
      <c r="K197" s="46"/>
      <c r="L197" s="46">
        <f t="shared" si="13"/>
        <v>0</v>
      </c>
    </row>
    <row r="198" spans="1:12" ht="15">
      <c r="A198" s="38" t="s">
        <v>49</v>
      </c>
      <c r="B198" s="32" t="s">
        <v>59</v>
      </c>
      <c r="C198" s="16" t="s">
        <v>149</v>
      </c>
      <c r="D198" s="220"/>
      <c r="E198" s="220"/>
      <c r="F198" s="14"/>
      <c r="G198" s="13"/>
      <c r="H198" s="13"/>
      <c r="I198" s="13"/>
      <c r="J198" s="13">
        <f t="shared" si="12"/>
        <v>0</v>
      </c>
      <c r="K198" s="46"/>
      <c r="L198" s="46">
        <f t="shared" si="13"/>
        <v>0</v>
      </c>
    </row>
    <row r="199" spans="1:12" ht="15">
      <c r="A199" s="23" t="s">
        <v>50</v>
      </c>
      <c r="B199" s="16" t="s">
        <v>59</v>
      </c>
      <c r="C199" s="16" t="s">
        <v>149</v>
      </c>
      <c r="D199" s="220"/>
      <c r="E199" s="220"/>
      <c r="F199" s="14"/>
      <c r="G199" s="13"/>
      <c r="H199" s="13"/>
      <c r="I199" s="13"/>
      <c r="J199" s="13">
        <f t="shared" si="12"/>
        <v>0</v>
      </c>
      <c r="K199" s="46"/>
      <c r="L199" s="46">
        <f t="shared" si="13"/>
        <v>0</v>
      </c>
    </row>
    <row r="200" spans="1:12" ht="15">
      <c r="A200" s="38" t="s">
        <v>51</v>
      </c>
      <c r="B200" s="32" t="s">
        <v>59</v>
      </c>
      <c r="C200" s="16" t="s">
        <v>149</v>
      </c>
      <c r="D200" s="220"/>
      <c r="E200" s="220"/>
      <c r="F200" s="14"/>
      <c r="G200" s="13"/>
      <c r="H200" s="13"/>
      <c r="I200" s="13"/>
      <c r="J200" s="13">
        <f t="shared" si="12"/>
        <v>0</v>
      </c>
      <c r="K200" s="46"/>
      <c r="L200" s="46">
        <f t="shared" si="13"/>
        <v>0</v>
      </c>
    </row>
    <row r="201" spans="1:12" ht="15">
      <c r="A201" s="35" t="s">
        <v>52</v>
      </c>
      <c r="B201" s="16" t="s">
        <v>59</v>
      </c>
      <c r="C201" s="16" t="s">
        <v>149</v>
      </c>
      <c r="D201" s="220"/>
      <c r="E201" s="220"/>
      <c r="F201" s="14"/>
      <c r="G201" s="13"/>
      <c r="H201" s="13"/>
      <c r="I201" s="13"/>
      <c r="J201" s="13">
        <f t="shared" si="12"/>
        <v>0</v>
      </c>
      <c r="K201" s="46"/>
      <c r="L201" s="46">
        <f t="shared" si="13"/>
        <v>0</v>
      </c>
    </row>
    <row r="202" spans="1:12" ht="15">
      <c r="A202" s="23" t="s">
        <v>53</v>
      </c>
      <c r="B202" s="32" t="s">
        <v>59</v>
      </c>
      <c r="C202" s="16" t="s">
        <v>149</v>
      </c>
      <c r="D202" s="220"/>
      <c r="E202" s="220"/>
      <c r="F202" s="14"/>
      <c r="G202" s="13"/>
      <c r="H202" s="13"/>
      <c r="I202" s="13"/>
      <c r="J202" s="13">
        <f t="shared" si="12"/>
        <v>0</v>
      </c>
      <c r="K202" s="46"/>
      <c r="L202" s="46">
        <f t="shared" si="13"/>
        <v>0</v>
      </c>
    </row>
    <row r="203" spans="1:12" ht="15">
      <c r="A203" s="23" t="s">
        <v>54</v>
      </c>
      <c r="B203" s="16" t="s">
        <v>59</v>
      </c>
      <c r="C203" s="16" t="s">
        <v>149</v>
      </c>
      <c r="D203" s="220"/>
      <c r="E203" s="220"/>
      <c r="F203" s="14"/>
      <c r="G203" s="13"/>
      <c r="H203" s="13"/>
      <c r="I203" s="13"/>
      <c r="J203" s="13">
        <f t="shared" si="12"/>
        <v>0</v>
      </c>
      <c r="K203" s="46"/>
      <c r="L203" s="46">
        <f t="shared" si="13"/>
        <v>0</v>
      </c>
    </row>
    <row r="204" spans="1:12" ht="15">
      <c r="A204" s="23" t="s">
        <v>55</v>
      </c>
      <c r="B204" s="32" t="s">
        <v>59</v>
      </c>
      <c r="C204" s="16" t="s">
        <v>149</v>
      </c>
      <c r="D204" s="220"/>
      <c r="E204" s="220"/>
      <c r="F204" s="14"/>
      <c r="G204" s="13"/>
      <c r="H204" s="13"/>
      <c r="I204" s="13"/>
      <c r="J204" s="13">
        <f t="shared" si="12"/>
        <v>0</v>
      </c>
      <c r="K204" s="46"/>
      <c r="L204" s="46">
        <f t="shared" si="13"/>
        <v>0</v>
      </c>
    </row>
    <row r="205" spans="1:12" ht="15">
      <c r="A205" s="23" t="s">
        <v>56</v>
      </c>
      <c r="B205" s="16" t="s">
        <v>59</v>
      </c>
      <c r="C205" s="16" t="s">
        <v>149</v>
      </c>
      <c r="D205" s="220"/>
      <c r="E205" s="220"/>
      <c r="F205" s="14"/>
      <c r="G205" s="13"/>
      <c r="H205" s="13"/>
      <c r="I205" s="13"/>
      <c r="J205" s="13">
        <f t="shared" si="12"/>
        <v>0</v>
      </c>
      <c r="K205" s="46"/>
      <c r="L205" s="46">
        <f t="shared" si="13"/>
        <v>0</v>
      </c>
    </row>
    <row r="206" spans="1:12" ht="15">
      <c r="A206" s="38" t="s">
        <v>57</v>
      </c>
      <c r="B206" s="32" t="s">
        <v>59</v>
      </c>
      <c r="C206" s="16" t="s">
        <v>149</v>
      </c>
      <c r="D206" s="220"/>
      <c r="E206" s="220"/>
      <c r="F206" s="14"/>
      <c r="G206" s="13"/>
      <c r="H206" s="13"/>
      <c r="I206" s="13"/>
      <c r="J206" s="13">
        <f t="shared" si="12"/>
        <v>0</v>
      </c>
      <c r="K206" s="46"/>
      <c r="L206" s="46">
        <f t="shared" si="13"/>
        <v>0</v>
      </c>
    </row>
    <row r="207" spans="1:12" ht="15">
      <c r="A207" s="23"/>
      <c r="B207" s="16" t="s">
        <v>59</v>
      </c>
      <c r="C207" s="16" t="s">
        <v>149</v>
      </c>
      <c r="D207" s="220"/>
      <c r="E207" s="220"/>
      <c r="F207" s="14"/>
      <c r="G207" s="13"/>
      <c r="H207" s="13"/>
      <c r="I207" s="13"/>
      <c r="J207" s="13">
        <f t="shared" si="12"/>
        <v>0</v>
      </c>
      <c r="K207" s="46"/>
      <c r="L207" s="46">
        <f t="shared" si="13"/>
        <v>0</v>
      </c>
    </row>
    <row r="208" spans="1:12" ht="15">
      <c r="A208" s="38" t="s">
        <v>60</v>
      </c>
      <c r="B208" s="32" t="s">
        <v>59</v>
      </c>
      <c r="C208" s="16" t="s">
        <v>149</v>
      </c>
      <c r="D208" s="220"/>
      <c r="E208" s="220"/>
      <c r="F208" s="14"/>
      <c r="G208" s="13"/>
      <c r="H208" s="13"/>
      <c r="I208" s="13"/>
      <c r="J208" s="13">
        <f t="shared" si="12"/>
        <v>0</v>
      </c>
      <c r="K208" s="46"/>
      <c r="L208" s="46">
        <f t="shared" si="13"/>
        <v>0</v>
      </c>
    </row>
    <row r="209" spans="1:12" ht="15">
      <c r="A209" s="23"/>
      <c r="B209" s="16" t="s">
        <v>59</v>
      </c>
      <c r="C209" s="16" t="s">
        <v>149</v>
      </c>
      <c r="D209" s="220"/>
      <c r="E209" s="220"/>
      <c r="F209" s="14"/>
      <c r="G209" s="13"/>
      <c r="H209" s="13"/>
      <c r="I209" s="13"/>
      <c r="J209" s="13">
        <f t="shared" si="12"/>
        <v>0</v>
      </c>
      <c r="K209" s="46"/>
      <c r="L209" s="46">
        <f t="shared" si="13"/>
        <v>0</v>
      </c>
    </row>
    <row r="210" spans="1:12" ht="15">
      <c r="A210" s="38"/>
      <c r="B210" s="32" t="s">
        <v>59</v>
      </c>
      <c r="C210" s="16" t="s">
        <v>149</v>
      </c>
      <c r="D210" s="220"/>
      <c r="E210" s="220"/>
      <c r="F210" s="14"/>
      <c r="G210" s="13"/>
      <c r="H210" s="13"/>
      <c r="I210" s="13"/>
      <c r="J210" s="13">
        <f t="shared" si="12"/>
        <v>0</v>
      </c>
      <c r="K210" s="46"/>
      <c r="L210" s="46">
        <f t="shared" si="13"/>
        <v>0</v>
      </c>
    </row>
    <row r="211" spans="1:12" ht="15">
      <c r="A211" s="23"/>
      <c r="B211" s="16" t="s">
        <v>59</v>
      </c>
      <c r="C211" s="16" t="s">
        <v>149</v>
      </c>
      <c r="D211" s="220"/>
      <c r="E211" s="220"/>
      <c r="F211" s="14"/>
      <c r="G211" s="13"/>
      <c r="H211" s="13"/>
      <c r="I211" s="13"/>
      <c r="J211" s="13">
        <f t="shared" si="12"/>
        <v>0</v>
      </c>
      <c r="K211" s="46"/>
      <c r="L211" s="46">
        <f t="shared" si="13"/>
        <v>0</v>
      </c>
    </row>
    <row r="212" spans="1:12" ht="15">
      <c r="A212" s="38"/>
      <c r="B212" s="32" t="s">
        <v>59</v>
      </c>
      <c r="C212" s="16" t="s">
        <v>149</v>
      </c>
      <c r="D212" s="220"/>
      <c r="E212" s="220"/>
      <c r="F212" s="14"/>
      <c r="G212" s="13"/>
      <c r="H212" s="13"/>
      <c r="I212" s="13"/>
      <c r="J212" s="13">
        <f t="shared" si="12"/>
        <v>0</v>
      </c>
      <c r="K212" s="46"/>
      <c r="L212" s="46">
        <f t="shared" si="13"/>
        <v>0</v>
      </c>
    </row>
    <row r="213" spans="1:12" ht="13.5" customHeight="1">
      <c r="A213" s="221" t="s">
        <v>61</v>
      </c>
      <c r="B213" s="221"/>
      <c r="C213" s="221"/>
      <c r="D213" s="220"/>
      <c r="E213" s="209">
        <f>G194+G195+G196+G197+G198+G199+G200+G201+G202+G203+G204+G205+G206+G208+G209+G210+G212</f>
        <v>0</v>
      </c>
      <c r="F213" s="209"/>
      <c r="G213" s="209"/>
      <c r="H213" s="45">
        <f>H194+H195+H196+H197+H198+H200+H201+H202+H203+H204+H205+H206+H208+H209+H210+H212</f>
        <v>0</v>
      </c>
      <c r="I213" s="110">
        <f>I194+I195+I196+I197+I198+I200+I201+I202+I203+I204+I205+I206+I208+I209+I210+I212</f>
        <v>0</v>
      </c>
      <c r="J213" s="110">
        <f>E213-I213-H213</f>
        <v>0</v>
      </c>
      <c r="K213" s="111">
        <f>K194+K195+K196+K197+K198+K200+K201+K202+K203+K204+K205+K206+K208+K209+K210+K212</f>
        <v>0</v>
      </c>
      <c r="L213" s="111">
        <f>E213-K213</f>
        <v>0</v>
      </c>
    </row>
    <row r="214" spans="1:12" ht="15" customHeight="1">
      <c r="A214" s="213" t="s">
        <v>23</v>
      </c>
      <c r="B214" s="213"/>
      <c r="C214" s="213"/>
      <c r="D214" s="213"/>
      <c r="E214" s="213"/>
      <c r="F214" s="30"/>
      <c r="G214" s="45"/>
      <c r="H214" s="45"/>
      <c r="I214" s="13"/>
      <c r="J214" s="13"/>
      <c r="K214" s="46"/>
      <c r="L214" s="46"/>
    </row>
    <row r="215" spans="1:12" ht="15">
      <c r="A215" s="35" t="s">
        <v>62</v>
      </c>
      <c r="B215" s="32" t="s">
        <v>59</v>
      </c>
      <c r="C215" s="16" t="s">
        <v>149</v>
      </c>
      <c r="D215" s="220">
        <v>244</v>
      </c>
      <c r="E215" s="220">
        <v>226</v>
      </c>
      <c r="F215" s="36"/>
      <c r="G215" s="13">
        <f>3735-3735</f>
        <v>0</v>
      </c>
      <c r="H215" s="13"/>
      <c r="I215" s="147">
        <v>0</v>
      </c>
      <c r="J215" s="13">
        <f aca="true" t="shared" si="14" ref="J215:J227">G215-H215-I215</f>
        <v>0</v>
      </c>
      <c r="K215" s="46"/>
      <c r="L215" s="46">
        <f aca="true" t="shared" si="15" ref="L215:L227">G215-K215</f>
        <v>0</v>
      </c>
    </row>
    <row r="216" spans="1:12" ht="15">
      <c r="A216" s="23" t="s">
        <v>63</v>
      </c>
      <c r="B216" s="16" t="s">
        <v>59</v>
      </c>
      <c r="C216" s="16" t="s">
        <v>149</v>
      </c>
      <c r="D216" s="220"/>
      <c r="E216" s="220"/>
      <c r="F216" s="14"/>
      <c r="G216" s="13"/>
      <c r="H216" s="13"/>
      <c r="I216" s="13"/>
      <c r="J216" s="13">
        <f t="shared" si="14"/>
        <v>0</v>
      </c>
      <c r="K216" s="46"/>
      <c r="L216" s="46">
        <f t="shared" si="15"/>
        <v>0</v>
      </c>
    </row>
    <row r="217" spans="1:12" ht="15">
      <c r="A217" s="23" t="s">
        <v>64</v>
      </c>
      <c r="B217" s="32" t="s">
        <v>59</v>
      </c>
      <c r="C217" s="16" t="s">
        <v>149</v>
      </c>
      <c r="D217" s="220"/>
      <c r="E217" s="220"/>
      <c r="F217" s="14"/>
      <c r="G217" s="13"/>
      <c r="H217" s="13"/>
      <c r="I217" s="13"/>
      <c r="J217" s="13">
        <f t="shared" si="14"/>
        <v>0</v>
      </c>
      <c r="K217" s="46"/>
      <c r="L217" s="46">
        <f t="shared" si="15"/>
        <v>0</v>
      </c>
    </row>
    <row r="218" spans="1:12" ht="15">
      <c r="A218" s="23" t="s">
        <v>65</v>
      </c>
      <c r="B218" s="16" t="s">
        <v>59</v>
      </c>
      <c r="C218" s="16" t="s">
        <v>149</v>
      </c>
      <c r="D218" s="220"/>
      <c r="E218" s="220"/>
      <c r="F218" s="14"/>
      <c r="G218" s="126">
        <v>0</v>
      </c>
      <c r="H218" s="13"/>
      <c r="I218" s="13">
        <v>0</v>
      </c>
      <c r="J218" s="13">
        <f t="shared" si="14"/>
        <v>0</v>
      </c>
      <c r="K218" s="46"/>
      <c r="L218" s="46">
        <f t="shared" si="15"/>
        <v>0</v>
      </c>
    </row>
    <row r="219" spans="1:12" ht="15">
      <c r="A219" s="23" t="s">
        <v>66</v>
      </c>
      <c r="B219" s="32" t="s">
        <v>59</v>
      </c>
      <c r="C219" s="16" t="s">
        <v>149</v>
      </c>
      <c r="D219" s="220"/>
      <c r="E219" s="220"/>
      <c r="F219" s="14"/>
      <c r="G219" s="13"/>
      <c r="H219" s="13"/>
      <c r="I219" s="13"/>
      <c r="J219" s="13">
        <f t="shared" si="14"/>
        <v>0</v>
      </c>
      <c r="K219" s="46"/>
      <c r="L219" s="46">
        <f t="shared" si="15"/>
        <v>0</v>
      </c>
    </row>
    <row r="220" spans="1:12" ht="15">
      <c r="A220" s="23" t="s">
        <v>67</v>
      </c>
      <c r="B220" s="16" t="s">
        <v>59</v>
      </c>
      <c r="C220" s="16" t="s">
        <v>149</v>
      </c>
      <c r="D220" s="220"/>
      <c r="E220" s="220"/>
      <c r="F220" s="14"/>
      <c r="G220" s="13"/>
      <c r="H220" s="13"/>
      <c r="I220" s="13"/>
      <c r="J220" s="13">
        <f t="shared" si="14"/>
        <v>0</v>
      </c>
      <c r="K220" s="46"/>
      <c r="L220" s="46">
        <f t="shared" si="15"/>
        <v>0</v>
      </c>
    </row>
    <row r="221" spans="1:12" ht="15">
      <c r="A221" s="35" t="s">
        <v>68</v>
      </c>
      <c r="B221" s="32" t="s">
        <v>59</v>
      </c>
      <c r="C221" s="16" t="s">
        <v>149</v>
      </c>
      <c r="D221" s="220"/>
      <c r="E221" s="220"/>
      <c r="F221" s="36"/>
      <c r="G221" s="13"/>
      <c r="H221" s="13"/>
      <c r="I221" s="13"/>
      <c r="J221" s="13">
        <f t="shared" si="14"/>
        <v>0</v>
      </c>
      <c r="K221" s="46"/>
      <c r="L221" s="46">
        <f t="shared" si="15"/>
        <v>0</v>
      </c>
    </row>
    <row r="222" spans="1:12" ht="15">
      <c r="A222" s="23" t="s">
        <v>69</v>
      </c>
      <c r="B222" s="16" t="s">
        <v>59</v>
      </c>
      <c r="C222" s="16" t="s">
        <v>149</v>
      </c>
      <c r="D222" s="220"/>
      <c r="E222" s="220"/>
      <c r="F222" s="14"/>
      <c r="G222" s="13"/>
      <c r="H222" s="13"/>
      <c r="I222" s="13"/>
      <c r="J222" s="13">
        <f t="shared" si="14"/>
        <v>0</v>
      </c>
      <c r="K222" s="46"/>
      <c r="L222" s="46">
        <f t="shared" si="15"/>
        <v>0</v>
      </c>
    </row>
    <row r="223" spans="1:12" ht="15">
      <c r="A223" s="23"/>
      <c r="B223" s="32" t="s">
        <v>59</v>
      </c>
      <c r="C223" s="16" t="s">
        <v>149</v>
      </c>
      <c r="D223" s="220"/>
      <c r="E223" s="220"/>
      <c r="F223" s="14"/>
      <c r="G223" s="13"/>
      <c r="H223" s="13"/>
      <c r="I223" s="13"/>
      <c r="J223" s="13">
        <f t="shared" si="14"/>
        <v>0</v>
      </c>
      <c r="K223" s="46"/>
      <c r="L223" s="46">
        <f t="shared" si="15"/>
        <v>0</v>
      </c>
    </row>
    <row r="224" spans="1:12" ht="15">
      <c r="A224" s="23" t="s">
        <v>70</v>
      </c>
      <c r="B224" s="16" t="s">
        <v>59</v>
      </c>
      <c r="C224" s="16" t="s">
        <v>149</v>
      </c>
      <c r="D224" s="220"/>
      <c r="E224" s="220"/>
      <c r="F224" s="14"/>
      <c r="G224" s="13"/>
      <c r="H224" s="13"/>
      <c r="I224" s="13"/>
      <c r="J224" s="13">
        <f t="shared" si="14"/>
        <v>0</v>
      </c>
      <c r="K224" s="46"/>
      <c r="L224" s="46">
        <f t="shared" si="15"/>
        <v>0</v>
      </c>
    </row>
    <row r="225" spans="1:12" ht="15">
      <c r="A225" s="23" t="s">
        <v>71</v>
      </c>
      <c r="B225" s="32" t="s">
        <v>59</v>
      </c>
      <c r="C225" s="16" t="s">
        <v>149</v>
      </c>
      <c r="D225" s="220"/>
      <c r="E225" s="220"/>
      <c r="F225" s="14"/>
      <c r="G225" s="13"/>
      <c r="H225" s="13"/>
      <c r="I225" s="13"/>
      <c r="J225" s="13">
        <f t="shared" si="14"/>
        <v>0</v>
      </c>
      <c r="K225" s="46"/>
      <c r="L225" s="46">
        <f t="shared" si="15"/>
        <v>0</v>
      </c>
    </row>
    <row r="226" spans="1:12" ht="15">
      <c r="A226" s="23"/>
      <c r="B226" s="16" t="s">
        <v>59</v>
      </c>
      <c r="C226" s="16" t="s">
        <v>149</v>
      </c>
      <c r="D226" s="220"/>
      <c r="E226" s="220"/>
      <c r="F226" s="14"/>
      <c r="G226" s="13"/>
      <c r="H226" s="13"/>
      <c r="I226" s="13"/>
      <c r="J226" s="13">
        <f t="shared" si="14"/>
        <v>0</v>
      </c>
      <c r="K226" s="46"/>
      <c r="L226" s="46">
        <f t="shared" si="15"/>
        <v>0</v>
      </c>
    </row>
    <row r="227" spans="1:12" ht="15">
      <c r="A227" s="38"/>
      <c r="B227" s="32" t="s">
        <v>59</v>
      </c>
      <c r="C227" s="16" t="s">
        <v>149</v>
      </c>
      <c r="D227" s="220"/>
      <c r="E227" s="220"/>
      <c r="F227" s="14"/>
      <c r="G227" s="13"/>
      <c r="H227" s="13"/>
      <c r="I227" s="13"/>
      <c r="J227" s="13">
        <f t="shared" si="14"/>
        <v>0</v>
      </c>
      <c r="K227" s="46"/>
      <c r="L227" s="46">
        <f t="shared" si="15"/>
        <v>0</v>
      </c>
    </row>
    <row r="228" spans="1:12" ht="13.5" customHeight="1">
      <c r="A228" s="221" t="s">
        <v>25</v>
      </c>
      <c r="B228" s="221"/>
      <c r="C228" s="221"/>
      <c r="D228" s="220"/>
      <c r="E228" s="209">
        <f>G215+G216+G217+G218+G219+G220+G221+G222+G224+G225+G226+G227</f>
        <v>0</v>
      </c>
      <c r="F228" s="209"/>
      <c r="G228" s="209"/>
      <c r="H228" s="45">
        <f>H215+H216+H218+H219+H220+H221+H222+H224+H225+H226+H227</f>
        <v>0</v>
      </c>
      <c r="I228" s="110">
        <f>I215+I216+I218+I219+I220+I221+I222+I224+I225+I226+I227</f>
        <v>0</v>
      </c>
      <c r="J228" s="110">
        <f>E228-I228-H228</f>
        <v>0</v>
      </c>
      <c r="K228" s="111">
        <f>K215+K216+K218+K219+K220+K221+K222+K224+K225+K226+K227</f>
        <v>0</v>
      </c>
      <c r="L228" s="111">
        <f>E228-K228</f>
        <v>0</v>
      </c>
    </row>
    <row r="229" spans="1:12" ht="13.5" customHeight="1">
      <c r="A229" s="219" t="s">
        <v>72</v>
      </c>
      <c r="B229" s="219"/>
      <c r="C229" s="219"/>
      <c r="D229" s="219"/>
      <c r="E229" s="219"/>
      <c r="F229" s="30"/>
      <c r="G229" s="45"/>
      <c r="H229" s="111"/>
      <c r="I229" s="13"/>
      <c r="J229" s="13"/>
      <c r="K229" s="46"/>
      <c r="L229" s="46"/>
    </row>
    <row r="230" spans="1:12" ht="15">
      <c r="A230" s="31" t="s">
        <v>73</v>
      </c>
      <c r="B230" s="32" t="s">
        <v>59</v>
      </c>
      <c r="C230" s="16" t="s">
        <v>149</v>
      </c>
      <c r="D230" s="220">
        <v>244</v>
      </c>
      <c r="E230" s="214">
        <v>227</v>
      </c>
      <c r="F230" s="14"/>
      <c r="G230" s="13"/>
      <c r="H230" s="13"/>
      <c r="I230" s="13"/>
      <c r="J230" s="13">
        <f>G230-H230-I230</f>
        <v>0</v>
      </c>
      <c r="K230" s="46"/>
      <c r="L230" s="46">
        <f>G230-K230</f>
        <v>0</v>
      </c>
    </row>
    <row r="231" spans="1:12" ht="15">
      <c r="A231" s="38"/>
      <c r="B231" s="16" t="s">
        <v>59</v>
      </c>
      <c r="C231" s="16" t="s">
        <v>149</v>
      </c>
      <c r="D231" s="220"/>
      <c r="E231" s="214"/>
      <c r="F231" s="36"/>
      <c r="G231" s="13"/>
      <c r="H231" s="13"/>
      <c r="I231" s="13"/>
      <c r="J231" s="13">
        <f>G231-H231-I231</f>
        <v>0</v>
      </c>
      <c r="K231" s="118"/>
      <c r="L231" s="46">
        <f>G231-K231</f>
        <v>0</v>
      </c>
    </row>
    <row r="232" spans="1:12" ht="15">
      <c r="A232" s="23"/>
      <c r="B232" s="16" t="s">
        <v>59</v>
      </c>
      <c r="C232" s="16" t="s">
        <v>149</v>
      </c>
      <c r="D232" s="220"/>
      <c r="E232" s="214"/>
      <c r="F232" s="14"/>
      <c r="G232" s="112"/>
      <c r="H232" s="13"/>
      <c r="I232" s="13"/>
      <c r="J232" s="13">
        <f>G232-H232-I232</f>
        <v>0</v>
      </c>
      <c r="K232" s="46"/>
      <c r="L232" s="46">
        <f>G232-K232</f>
        <v>0</v>
      </c>
    </row>
    <row r="233" spans="1:12" ht="15" customHeight="1">
      <c r="A233" s="221" t="s">
        <v>75</v>
      </c>
      <c r="B233" s="221"/>
      <c r="C233" s="221"/>
      <c r="D233" s="220"/>
      <c r="E233" s="216">
        <f>G231+G230+G232</f>
        <v>0</v>
      </c>
      <c r="F233" s="216"/>
      <c r="G233" s="216"/>
      <c r="H233" s="115">
        <f>H230+H231+H232</f>
        <v>0</v>
      </c>
      <c r="I233" s="13">
        <f>I230+I231+I232</f>
        <v>0</v>
      </c>
      <c r="J233" s="110">
        <f>E233-I233-H233</f>
        <v>0</v>
      </c>
      <c r="K233" s="46">
        <f>+K230+K231+K232</f>
        <v>0</v>
      </c>
      <c r="L233" s="46">
        <f>E233-K233</f>
        <v>0</v>
      </c>
    </row>
    <row r="234" spans="1:12" ht="15" customHeight="1">
      <c r="A234" s="219" t="s">
        <v>76</v>
      </c>
      <c r="B234" s="219"/>
      <c r="C234" s="219"/>
      <c r="D234" s="219"/>
      <c r="E234" s="219"/>
      <c r="F234" s="30"/>
      <c r="G234" s="45"/>
      <c r="H234" s="45"/>
      <c r="I234" s="13"/>
      <c r="J234" s="13"/>
      <c r="K234" s="114"/>
      <c r="L234" s="114"/>
    </row>
    <row r="235" spans="1:12" ht="15">
      <c r="A235" s="35" t="s">
        <v>77</v>
      </c>
      <c r="B235" s="32" t="s">
        <v>59</v>
      </c>
      <c r="C235" s="16" t="s">
        <v>149</v>
      </c>
      <c r="D235" s="220">
        <v>244</v>
      </c>
      <c r="E235" s="228">
        <v>310</v>
      </c>
      <c r="F235" s="30"/>
      <c r="G235" s="13"/>
      <c r="H235" s="13"/>
      <c r="I235" s="13"/>
      <c r="J235" s="13">
        <f aca="true" t="shared" si="16" ref="J235:J247">G235-H235-I235</f>
        <v>0</v>
      </c>
      <c r="K235" s="46"/>
      <c r="L235" s="46">
        <f aca="true" t="shared" si="17" ref="L235:L247">G235-K235</f>
        <v>0</v>
      </c>
    </row>
    <row r="236" spans="1:12" ht="15">
      <c r="A236" s="23" t="s">
        <v>78</v>
      </c>
      <c r="B236" s="16" t="s">
        <v>59</v>
      </c>
      <c r="C236" s="16" t="s">
        <v>149</v>
      </c>
      <c r="D236" s="220"/>
      <c r="E236" s="228"/>
      <c r="F236" s="30"/>
      <c r="G236" s="13"/>
      <c r="H236" s="13"/>
      <c r="I236" s="13"/>
      <c r="J236" s="13">
        <f t="shared" si="16"/>
        <v>0</v>
      </c>
      <c r="K236" s="46"/>
      <c r="L236" s="46">
        <f t="shared" si="17"/>
        <v>0</v>
      </c>
    </row>
    <row r="237" spans="1:12" ht="15">
      <c r="A237" s="23" t="s">
        <v>79</v>
      </c>
      <c r="B237" s="32" t="s">
        <v>59</v>
      </c>
      <c r="C237" s="16" t="s">
        <v>149</v>
      </c>
      <c r="D237" s="220"/>
      <c r="E237" s="228"/>
      <c r="F237" s="30"/>
      <c r="G237" s="13"/>
      <c r="H237" s="13"/>
      <c r="I237" s="13"/>
      <c r="J237" s="13">
        <f t="shared" si="16"/>
        <v>0</v>
      </c>
      <c r="K237" s="46"/>
      <c r="L237" s="46">
        <f t="shared" si="17"/>
        <v>0</v>
      </c>
    </row>
    <row r="238" spans="1:12" ht="15">
      <c r="A238" s="23" t="s">
        <v>80</v>
      </c>
      <c r="B238" s="16" t="s">
        <v>59</v>
      </c>
      <c r="C238" s="16" t="s">
        <v>149</v>
      </c>
      <c r="D238" s="220"/>
      <c r="E238" s="228"/>
      <c r="F238" s="30"/>
      <c r="G238" s="13">
        <v>0</v>
      </c>
      <c r="H238" s="13"/>
      <c r="I238" s="13">
        <v>0</v>
      </c>
      <c r="J238" s="13">
        <f t="shared" si="16"/>
        <v>0</v>
      </c>
      <c r="K238" s="46"/>
      <c r="L238" s="46">
        <f t="shared" si="17"/>
        <v>0</v>
      </c>
    </row>
    <row r="239" spans="1:12" ht="15">
      <c r="A239" s="23" t="s">
        <v>81</v>
      </c>
      <c r="B239" s="32" t="s">
        <v>59</v>
      </c>
      <c r="C239" s="16" t="s">
        <v>149</v>
      </c>
      <c r="D239" s="220"/>
      <c r="E239" s="228"/>
      <c r="F239" s="30"/>
      <c r="G239" s="13"/>
      <c r="H239" s="13"/>
      <c r="I239" s="13"/>
      <c r="J239" s="13">
        <f t="shared" si="16"/>
        <v>0</v>
      </c>
      <c r="K239" s="46"/>
      <c r="L239" s="46">
        <f t="shared" si="17"/>
        <v>0</v>
      </c>
    </row>
    <row r="240" spans="1:12" ht="30">
      <c r="A240" s="31" t="s">
        <v>82</v>
      </c>
      <c r="B240" s="16" t="s">
        <v>59</v>
      </c>
      <c r="C240" s="16" t="s">
        <v>149</v>
      </c>
      <c r="D240" s="220"/>
      <c r="E240" s="228"/>
      <c r="F240" s="30"/>
      <c r="G240" s="13"/>
      <c r="H240" s="13"/>
      <c r="I240" s="13"/>
      <c r="J240" s="13">
        <f t="shared" si="16"/>
        <v>0</v>
      </c>
      <c r="K240" s="46"/>
      <c r="L240" s="46">
        <f t="shared" si="17"/>
        <v>0</v>
      </c>
    </row>
    <row r="241" spans="1:12" ht="15">
      <c r="A241" s="35" t="s">
        <v>83</v>
      </c>
      <c r="B241" s="32" t="s">
        <v>59</v>
      </c>
      <c r="C241" s="16" t="s">
        <v>149</v>
      </c>
      <c r="D241" s="220"/>
      <c r="E241" s="228"/>
      <c r="F241" s="30"/>
      <c r="G241" s="13"/>
      <c r="H241" s="13"/>
      <c r="I241" s="13"/>
      <c r="J241" s="13">
        <f t="shared" si="16"/>
        <v>0</v>
      </c>
      <c r="K241" s="46"/>
      <c r="L241" s="46">
        <f t="shared" si="17"/>
        <v>0</v>
      </c>
    </row>
    <row r="242" spans="1:12" ht="15">
      <c r="A242" s="23" t="s">
        <v>84</v>
      </c>
      <c r="B242" s="16" t="s">
        <v>59</v>
      </c>
      <c r="C242" s="16" t="s">
        <v>149</v>
      </c>
      <c r="D242" s="220"/>
      <c r="E242" s="228"/>
      <c r="F242" s="30"/>
      <c r="G242" s="13"/>
      <c r="H242" s="13"/>
      <c r="I242" s="13"/>
      <c r="J242" s="13">
        <f t="shared" si="16"/>
        <v>0</v>
      </c>
      <c r="K242" s="46"/>
      <c r="L242" s="46">
        <f t="shared" si="17"/>
        <v>0</v>
      </c>
    </row>
    <row r="243" spans="1:12" ht="15">
      <c r="A243" s="23" t="s">
        <v>85</v>
      </c>
      <c r="B243" s="32" t="s">
        <v>59</v>
      </c>
      <c r="C243" s="16" t="s">
        <v>149</v>
      </c>
      <c r="D243" s="220"/>
      <c r="E243" s="228"/>
      <c r="F243" s="30"/>
      <c r="G243" s="13"/>
      <c r="H243" s="13"/>
      <c r="I243" s="13"/>
      <c r="J243" s="13">
        <f t="shared" si="16"/>
        <v>0</v>
      </c>
      <c r="K243" s="46"/>
      <c r="L243" s="46">
        <f t="shared" si="17"/>
        <v>0</v>
      </c>
    </row>
    <row r="244" spans="1:12" ht="30">
      <c r="A244" s="31" t="s">
        <v>86</v>
      </c>
      <c r="B244" s="16" t="s">
        <v>59</v>
      </c>
      <c r="C244" s="16" t="s">
        <v>149</v>
      </c>
      <c r="D244" s="220"/>
      <c r="E244" s="228"/>
      <c r="F244" s="30"/>
      <c r="G244" s="13"/>
      <c r="H244" s="13"/>
      <c r="I244" s="13"/>
      <c r="J244" s="13">
        <f t="shared" si="16"/>
        <v>0</v>
      </c>
      <c r="K244" s="46"/>
      <c r="L244" s="46">
        <f t="shared" si="17"/>
        <v>0</v>
      </c>
    </row>
    <row r="245" spans="1:12" ht="15">
      <c r="A245" s="35"/>
      <c r="B245" s="32" t="s">
        <v>59</v>
      </c>
      <c r="C245" s="16" t="s">
        <v>149</v>
      </c>
      <c r="D245" s="220"/>
      <c r="E245" s="228"/>
      <c r="F245" s="30"/>
      <c r="G245" s="13"/>
      <c r="H245" s="13"/>
      <c r="I245" s="13"/>
      <c r="J245" s="13">
        <f t="shared" si="16"/>
        <v>0</v>
      </c>
      <c r="K245" s="46"/>
      <c r="L245" s="46">
        <f t="shared" si="17"/>
        <v>0</v>
      </c>
    </row>
    <row r="246" spans="1:12" ht="15">
      <c r="A246" s="23"/>
      <c r="B246" s="16" t="s">
        <v>59</v>
      </c>
      <c r="C246" s="16" t="s">
        <v>149</v>
      </c>
      <c r="D246" s="220"/>
      <c r="E246" s="228"/>
      <c r="F246" s="30"/>
      <c r="G246" s="13"/>
      <c r="H246" s="13"/>
      <c r="I246" s="13"/>
      <c r="J246" s="13">
        <f t="shared" si="16"/>
        <v>0</v>
      </c>
      <c r="K246" s="46"/>
      <c r="L246" s="46">
        <f t="shared" si="17"/>
        <v>0</v>
      </c>
    </row>
    <row r="247" spans="1:12" ht="15">
      <c r="A247" s="23"/>
      <c r="B247" s="32" t="s">
        <v>59</v>
      </c>
      <c r="C247" s="16" t="s">
        <v>149</v>
      </c>
      <c r="D247" s="220"/>
      <c r="E247" s="228"/>
      <c r="F247" s="30"/>
      <c r="G247" s="13"/>
      <c r="H247" s="13"/>
      <c r="I247" s="13"/>
      <c r="J247" s="13">
        <f t="shared" si="16"/>
        <v>0</v>
      </c>
      <c r="K247" s="46"/>
      <c r="L247" s="46">
        <f t="shared" si="17"/>
        <v>0</v>
      </c>
    </row>
    <row r="248" spans="1:12" ht="13.5" customHeight="1">
      <c r="A248" s="221" t="s">
        <v>87</v>
      </c>
      <c r="B248" s="221"/>
      <c r="C248" s="221"/>
      <c r="D248" s="220"/>
      <c r="E248" s="229">
        <f>G235+G234+G236+G237+G238+G239+G240+G241+G242+G243+G244+G245+G246+G247</f>
        <v>0</v>
      </c>
      <c r="F248" s="229"/>
      <c r="G248" s="229"/>
      <c r="H248" s="45">
        <f>H235+H236+H237+H238+H239+H240+H241+H242+H243+H244+H245+H246+H247</f>
        <v>0</v>
      </c>
      <c r="I248" s="110">
        <f>I235+I236+I237+I238+I239+I240+I242+I241+I243+I244+I245+I246+I247</f>
        <v>0</v>
      </c>
      <c r="J248" s="110">
        <f>E248-I248-H248</f>
        <v>0</v>
      </c>
      <c r="K248" s="111">
        <f>K235+K236+K237+K238+K239+K240+K241+K242+K243+K244+K245+K246+K247</f>
        <v>0</v>
      </c>
      <c r="L248" s="111">
        <f>E248-K248</f>
        <v>0</v>
      </c>
    </row>
    <row r="249" spans="1:12" ht="26.25" customHeight="1">
      <c r="A249" s="219" t="s">
        <v>88</v>
      </c>
      <c r="B249" s="219"/>
      <c r="C249" s="219"/>
      <c r="D249" s="219"/>
      <c r="E249" s="219"/>
      <c r="F249" s="30"/>
      <c r="G249" s="45"/>
      <c r="H249" s="111"/>
      <c r="I249" s="13"/>
      <c r="J249" s="13"/>
      <c r="K249" s="46"/>
      <c r="L249" s="46"/>
    </row>
    <row r="250" spans="1:12" ht="15">
      <c r="A250" s="31" t="s">
        <v>89</v>
      </c>
      <c r="B250" s="32" t="s">
        <v>59</v>
      </c>
      <c r="C250" s="16" t="s">
        <v>149</v>
      </c>
      <c r="D250" s="220">
        <v>244</v>
      </c>
      <c r="E250" s="214">
        <v>341</v>
      </c>
      <c r="F250" s="14"/>
      <c r="G250" s="13"/>
      <c r="H250" s="13"/>
      <c r="I250" s="13"/>
      <c r="J250" s="13">
        <f>G250-H250-I250</f>
        <v>0</v>
      </c>
      <c r="K250" s="46"/>
      <c r="L250" s="46">
        <f>G250-K250</f>
        <v>0</v>
      </c>
    </row>
    <row r="251" spans="1:12" ht="15">
      <c r="A251" s="38"/>
      <c r="B251" s="16" t="s">
        <v>59</v>
      </c>
      <c r="C251" s="16" t="s">
        <v>149</v>
      </c>
      <c r="D251" s="220"/>
      <c r="E251" s="214"/>
      <c r="F251" s="36"/>
      <c r="G251" s="13"/>
      <c r="H251" s="13"/>
      <c r="I251" s="13"/>
      <c r="J251" s="13">
        <f>G251-H251-I251</f>
        <v>0</v>
      </c>
      <c r="K251" s="118"/>
      <c r="L251" s="46">
        <f>G251-K251</f>
        <v>0</v>
      </c>
    </row>
    <row r="252" spans="1:12" ht="15">
      <c r="A252" s="23"/>
      <c r="B252" s="16" t="s">
        <v>59</v>
      </c>
      <c r="C252" s="16" t="s">
        <v>149</v>
      </c>
      <c r="D252" s="220"/>
      <c r="E252" s="214"/>
      <c r="F252" s="14"/>
      <c r="G252" s="112"/>
      <c r="H252" s="13"/>
      <c r="I252" s="13"/>
      <c r="J252" s="13">
        <f>G252-H252-I252</f>
        <v>0</v>
      </c>
      <c r="K252" s="46"/>
      <c r="L252" s="46">
        <f>G252-K252</f>
        <v>0</v>
      </c>
    </row>
    <row r="253" spans="1:12" ht="13.5" customHeight="1">
      <c r="A253" s="221" t="s">
        <v>90</v>
      </c>
      <c r="B253" s="221"/>
      <c r="C253" s="221"/>
      <c r="D253" s="220"/>
      <c r="E253" s="216">
        <f>G251+G250+G252</f>
        <v>0</v>
      </c>
      <c r="F253" s="216"/>
      <c r="G253" s="216"/>
      <c r="H253" s="115">
        <f>H250+H251+H252</f>
        <v>0</v>
      </c>
      <c r="I253" s="13">
        <f>I250+I251+I252</f>
        <v>0</v>
      </c>
      <c r="J253" s="110">
        <f>E253-I253-H253</f>
        <v>0</v>
      </c>
      <c r="K253" s="46">
        <f>+K250+K251+K252</f>
        <v>0</v>
      </c>
      <c r="L253" s="46">
        <f>E253-K253</f>
        <v>0</v>
      </c>
    </row>
    <row r="254" spans="1:12" ht="15" customHeight="1">
      <c r="A254" s="219" t="s">
        <v>91</v>
      </c>
      <c r="B254" s="219"/>
      <c r="C254" s="219"/>
      <c r="D254" s="219"/>
      <c r="E254" s="219"/>
      <c r="F254" s="30"/>
      <c r="G254" s="45"/>
      <c r="H254" s="111"/>
      <c r="I254" s="13"/>
      <c r="J254" s="13"/>
      <c r="K254" s="46"/>
      <c r="L254" s="46"/>
    </row>
    <row r="255" spans="1:12" ht="15">
      <c r="A255" s="31" t="s">
        <v>92</v>
      </c>
      <c r="B255" s="32" t="s">
        <v>59</v>
      </c>
      <c r="C255" s="16" t="s">
        <v>149</v>
      </c>
      <c r="D255" s="220">
        <v>244</v>
      </c>
      <c r="E255" s="214">
        <v>342</v>
      </c>
      <c r="F255" s="14"/>
      <c r="G255" s="13"/>
      <c r="H255" s="13"/>
      <c r="I255" s="13"/>
      <c r="J255" s="13">
        <f>G255-H255-I255</f>
        <v>0</v>
      </c>
      <c r="K255" s="46"/>
      <c r="L255" s="46">
        <f>G255-K255</f>
        <v>0</v>
      </c>
    </row>
    <row r="256" spans="1:12" ht="15">
      <c r="A256" s="38"/>
      <c r="B256" s="16" t="s">
        <v>59</v>
      </c>
      <c r="C256" s="16" t="s">
        <v>149</v>
      </c>
      <c r="D256" s="220"/>
      <c r="E256" s="214"/>
      <c r="F256" s="36"/>
      <c r="G256" s="13"/>
      <c r="H256" s="13"/>
      <c r="I256" s="13"/>
      <c r="J256" s="13">
        <f>G256-H256-I256</f>
        <v>0</v>
      </c>
      <c r="K256" s="118"/>
      <c r="L256" s="46">
        <f>G256-K256</f>
        <v>0</v>
      </c>
    </row>
    <row r="257" spans="1:12" ht="15">
      <c r="A257" s="23"/>
      <c r="B257" s="16" t="s">
        <v>59</v>
      </c>
      <c r="C257" s="16" t="s">
        <v>149</v>
      </c>
      <c r="D257" s="220"/>
      <c r="E257" s="214"/>
      <c r="F257" s="14"/>
      <c r="G257" s="112"/>
      <c r="H257" s="13"/>
      <c r="I257" s="13"/>
      <c r="J257" s="13">
        <f>G257-H257-I257</f>
        <v>0</v>
      </c>
      <c r="K257" s="46"/>
      <c r="L257" s="46">
        <f>G257-K257</f>
        <v>0</v>
      </c>
    </row>
    <row r="258" spans="1:12" ht="13.5" customHeight="1">
      <c r="A258" s="221" t="s">
        <v>93</v>
      </c>
      <c r="B258" s="221"/>
      <c r="C258" s="221"/>
      <c r="D258" s="220"/>
      <c r="E258" s="216">
        <f>G256+G255+G257</f>
        <v>0</v>
      </c>
      <c r="F258" s="216"/>
      <c r="G258" s="216"/>
      <c r="H258" s="115">
        <f>H255+H256+H257</f>
        <v>0</v>
      </c>
      <c r="I258" s="13">
        <f>I255+I256+I257</f>
        <v>0</v>
      </c>
      <c r="J258" s="110">
        <f>E258-I258-H258</f>
        <v>0</v>
      </c>
      <c r="K258" s="46">
        <f>+K255+K256+K257</f>
        <v>0</v>
      </c>
      <c r="L258" s="46">
        <f>E258-K258</f>
        <v>0</v>
      </c>
    </row>
    <row r="259" spans="1:12" ht="15" customHeight="1">
      <c r="A259" s="219" t="s">
        <v>94</v>
      </c>
      <c r="B259" s="219"/>
      <c r="C259" s="219"/>
      <c r="D259" s="219"/>
      <c r="E259" s="219"/>
      <c r="F259" s="30"/>
      <c r="G259" s="45"/>
      <c r="H259" s="111"/>
      <c r="I259" s="13"/>
      <c r="J259" s="13"/>
      <c r="K259" s="46"/>
      <c r="L259" s="46"/>
    </row>
    <row r="260" spans="1:12" ht="15">
      <c r="A260" s="23" t="s">
        <v>95</v>
      </c>
      <c r="B260" s="32" t="s">
        <v>59</v>
      </c>
      <c r="C260" s="16" t="s">
        <v>149</v>
      </c>
      <c r="D260" s="220">
        <v>244</v>
      </c>
      <c r="E260" s="214">
        <v>343</v>
      </c>
      <c r="F260" s="14"/>
      <c r="G260" s="13"/>
      <c r="H260" s="13"/>
      <c r="I260" s="13"/>
      <c r="J260" s="13">
        <f>G260-H260-I260</f>
        <v>0</v>
      </c>
      <c r="K260" s="46"/>
      <c r="L260" s="46">
        <f>G260-K260</f>
        <v>0</v>
      </c>
    </row>
    <row r="261" spans="1:12" ht="15">
      <c r="A261" s="38"/>
      <c r="B261" s="16" t="s">
        <v>59</v>
      </c>
      <c r="C261" s="16" t="s">
        <v>149</v>
      </c>
      <c r="D261" s="220"/>
      <c r="E261" s="214"/>
      <c r="F261" s="36"/>
      <c r="G261" s="13"/>
      <c r="H261" s="13"/>
      <c r="I261" s="13"/>
      <c r="J261" s="13">
        <f>G261-H261-I261</f>
        <v>0</v>
      </c>
      <c r="K261" s="118"/>
      <c r="L261" s="46">
        <f>G261-K261</f>
        <v>0</v>
      </c>
    </row>
    <row r="262" spans="1:12" ht="15">
      <c r="A262" s="23"/>
      <c r="B262" s="16" t="s">
        <v>59</v>
      </c>
      <c r="C262" s="16" t="s">
        <v>149</v>
      </c>
      <c r="D262" s="220"/>
      <c r="E262" s="214"/>
      <c r="F262" s="14"/>
      <c r="G262" s="112"/>
      <c r="H262" s="13"/>
      <c r="I262" s="13"/>
      <c r="J262" s="13">
        <f>G262-H262-I262</f>
        <v>0</v>
      </c>
      <c r="K262" s="46"/>
      <c r="L262" s="46">
        <f>G262-K262</f>
        <v>0</v>
      </c>
    </row>
    <row r="263" spans="1:12" ht="13.5" customHeight="1">
      <c r="A263" s="221" t="s">
        <v>96</v>
      </c>
      <c r="B263" s="221"/>
      <c r="C263" s="221"/>
      <c r="D263" s="220"/>
      <c r="E263" s="216">
        <f>G261+G260+G262</f>
        <v>0</v>
      </c>
      <c r="F263" s="216"/>
      <c r="G263" s="216"/>
      <c r="H263" s="115">
        <f>H260+H261+H262</f>
        <v>0</v>
      </c>
      <c r="I263" s="13">
        <f>I260+I261+I262</f>
        <v>0</v>
      </c>
      <c r="J263" s="110">
        <f>E263-I263-H263</f>
        <v>0</v>
      </c>
      <c r="K263" s="46">
        <f>+K260+K261+K262</f>
        <v>0</v>
      </c>
      <c r="L263" s="46">
        <f>E263-K263</f>
        <v>0</v>
      </c>
    </row>
    <row r="264" spans="1:12" ht="15" customHeight="1">
      <c r="A264" s="219" t="s">
        <v>97</v>
      </c>
      <c r="B264" s="219"/>
      <c r="C264" s="219"/>
      <c r="D264" s="219"/>
      <c r="E264" s="219"/>
      <c r="F264" s="30"/>
      <c r="G264" s="45"/>
      <c r="H264" s="111"/>
      <c r="I264" s="13"/>
      <c r="J264" s="13"/>
      <c r="K264" s="46"/>
      <c r="L264" s="46"/>
    </row>
    <row r="265" spans="1:12" ht="15">
      <c r="A265" s="23" t="s">
        <v>98</v>
      </c>
      <c r="B265" s="32" t="s">
        <v>13</v>
      </c>
      <c r="C265" s="16" t="s">
        <v>149</v>
      </c>
      <c r="D265" s="220">
        <v>244</v>
      </c>
      <c r="E265" s="214">
        <v>344</v>
      </c>
      <c r="F265" s="14"/>
      <c r="G265" s="13"/>
      <c r="H265" s="13"/>
      <c r="I265" s="13"/>
      <c r="J265" s="13">
        <f>G265-H265-I265</f>
        <v>0</v>
      </c>
      <c r="K265" s="46"/>
      <c r="L265" s="46">
        <f>G265-K265</f>
        <v>0</v>
      </c>
    </row>
    <row r="266" spans="1:12" ht="15">
      <c r="A266" s="38"/>
      <c r="B266" s="16" t="s">
        <v>13</v>
      </c>
      <c r="C266" s="16" t="s">
        <v>149</v>
      </c>
      <c r="D266" s="220"/>
      <c r="E266" s="214"/>
      <c r="F266" s="36"/>
      <c r="G266" s="13"/>
      <c r="H266" s="13"/>
      <c r="I266" s="13"/>
      <c r="J266" s="13">
        <f>G266-H266-I266</f>
        <v>0</v>
      </c>
      <c r="K266" s="118"/>
      <c r="L266" s="46">
        <f>G266-K266</f>
        <v>0</v>
      </c>
    </row>
    <row r="267" spans="1:12" ht="15">
      <c r="A267" s="23"/>
      <c r="B267" s="16" t="s">
        <v>13</v>
      </c>
      <c r="C267" s="16" t="s">
        <v>149</v>
      </c>
      <c r="D267" s="220"/>
      <c r="E267" s="214"/>
      <c r="F267" s="14"/>
      <c r="G267" s="112"/>
      <c r="H267" s="13"/>
      <c r="I267" s="13"/>
      <c r="J267" s="13">
        <f>G267-H267-I267</f>
        <v>0</v>
      </c>
      <c r="K267" s="46"/>
      <c r="L267" s="46">
        <f>G267-K267</f>
        <v>0</v>
      </c>
    </row>
    <row r="268" spans="1:12" ht="13.5" customHeight="1">
      <c r="A268" s="221" t="s">
        <v>99</v>
      </c>
      <c r="B268" s="221"/>
      <c r="C268" s="221"/>
      <c r="D268" s="220"/>
      <c r="E268" s="216">
        <f>G266+G265+G267</f>
        <v>0</v>
      </c>
      <c r="F268" s="216"/>
      <c r="G268" s="216"/>
      <c r="H268" s="115">
        <f>H265+H266+H267</f>
        <v>0</v>
      </c>
      <c r="I268" s="13">
        <f>I265+I266+I267</f>
        <v>0</v>
      </c>
      <c r="J268" s="110">
        <f>E268-I268-H268</f>
        <v>0</v>
      </c>
      <c r="K268" s="46">
        <f>+K265+K266+K267</f>
        <v>0</v>
      </c>
      <c r="L268" s="46">
        <f>E268-K268</f>
        <v>0</v>
      </c>
    </row>
    <row r="269" spans="1:12" ht="15" customHeight="1">
      <c r="A269" s="219" t="s">
        <v>100</v>
      </c>
      <c r="B269" s="219"/>
      <c r="C269" s="219"/>
      <c r="D269" s="219"/>
      <c r="E269" s="219"/>
      <c r="F269" s="30"/>
      <c r="G269" s="45"/>
      <c r="H269" s="111"/>
      <c r="I269" s="13"/>
      <c r="J269" s="13"/>
      <c r="K269" s="46"/>
      <c r="L269" s="46"/>
    </row>
    <row r="270" spans="1:12" ht="15">
      <c r="A270" s="23" t="s">
        <v>101</v>
      </c>
      <c r="B270" s="32" t="s">
        <v>59</v>
      </c>
      <c r="C270" s="16" t="s">
        <v>149</v>
      </c>
      <c r="D270" s="220">
        <v>244</v>
      </c>
      <c r="E270" s="214">
        <v>345</v>
      </c>
      <c r="F270" s="14"/>
      <c r="G270" s="13"/>
      <c r="H270" s="13"/>
      <c r="I270" s="13"/>
      <c r="J270" s="13">
        <f>G270-H270-I270</f>
        <v>0</v>
      </c>
      <c r="K270" s="46"/>
      <c r="L270" s="46">
        <f>G270-K270</f>
        <v>0</v>
      </c>
    </row>
    <row r="271" spans="1:12" ht="15">
      <c r="A271" s="38"/>
      <c r="B271" s="16" t="s">
        <v>59</v>
      </c>
      <c r="C271" s="16" t="s">
        <v>149</v>
      </c>
      <c r="D271" s="220"/>
      <c r="E271" s="214"/>
      <c r="F271" s="36"/>
      <c r="G271" s="13"/>
      <c r="H271" s="13"/>
      <c r="I271" s="13"/>
      <c r="J271" s="13">
        <f>G271-H271-I271</f>
        <v>0</v>
      </c>
      <c r="K271" s="118"/>
      <c r="L271" s="46">
        <f>G271-K271</f>
        <v>0</v>
      </c>
    </row>
    <row r="272" spans="1:12" ht="15">
      <c r="A272" s="23"/>
      <c r="B272" s="16" t="s">
        <v>59</v>
      </c>
      <c r="C272" s="16" t="s">
        <v>149</v>
      </c>
      <c r="D272" s="220"/>
      <c r="E272" s="214"/>
      <c r="F272" s="14"/>
      <c r="G272" s="112"/>
      <c r="H272" s="13"/>
      <c r="I272" s="13"/>
      <c r="J272" s="13">
        <f>G272-H272-I272</f>
        <v>0</v>
      </c>
      <c r="K272" s="46"/>
      <c r="L272" s="46">
        <f>G272-K272</f>
        <v>0</v>
      </c>
    </row>
    <row r="273" spans="1:12" ht="13.5" customHeight="1">
      <c r="A273" s="221" t="s">
        <v>102</v>
      </c>
      <c r="B273" s="221"/>
      <c r="C273" s="221"/>
      <c r="D273" s="220"/>
      <c r="E273" s="216">
        <f>G271+G270+G272</f>
        <v>0</v>
      </c>
      <c r="F273" s="216"/>
      <c r="G273" s="216"/>
      <c r="H273" s="115">
        <f>H270+H271+H272</f>
        <v>0</v>
      </c>
      <c r="I273" s="13">
        <f>I270+I271+I272</f>
        <v>0</v>
      </c>
      <c r="J273" s="110">
        <f>E273-I273-H273</f>
        <v>0</v>
      </c>
      <c r="K273" s="46">
        <f>+K270+K271+K272</f>
        <v>0</v>
      </c>
      <c r="L273" s="46">
        <f>E273-K273</f>
        <v>0</v>
      </c>
    </row>
    <row r="274" spans="1:12" ht="15" customHeight="1">
      <c r="A274" s="219" t="s">
        <v>103</v>
      </c>
      <c r="B274" s="219"/>
      <c r="C274" s="219"/>
      <c r="D274" s="219"/>
      <c r="E274" s="219"/>
      <c r="F274" s="30"/>
      <c r="G274" s="45"/>
      <c r="H274" s="45"/>
      <c r="I274" s="13"/>
      <c r="J274" s="13"/>
      <c r="K274" s="46"/>
      <c r="L274" s="46"/>
    </row>
    <row r="275" spans="1:12" ht="15">
      <c r="A275" s="35" t="s">
        <v>104</v>
      </c>
      <c r="B275" s="32" t="s">
        <v>59</v>
      </c>
      <c r="C275" s="16" t="s">
        <v>149</v>
      </c>
      <c r="D275" s="220">
        <v>244</v>
      </c>
      <c r="E275" s="220">
        <v>346</v>
      </c>
      <c r="F275" s="14"/>
      <c r="G275" s="13"/>
      <c r="H275" s="13"/>
      <c r="I275" s="13"/>
      <c r="J275" s="13">
        <f aca="true" t="shared" si="18" ref="J275:J285">G275-H275-I275</f>
        <v>0</v>
      </c>
      <c r="K275" s="46"/>
      <c r="L275" s="46">
        <f aca="true" t="shared" si="19" ref="L275:L285">G275-K275</f>
        <v>0</v>
      </c>
    </row>
    <row r="276" spans="1:12" ht="15">
      <c r="A276" s="23" t="s">
        <v>105</v>
      </c>
      <c r="B276" s="16" t="s">
        <v>59</v>
      </c>
      <c r="C276" s="16" t="s">
        <v>149</v>
      </c>
      <c r="D276" s="220"/>
      <c r="E276" s="220"/>
      <c r="F276" s="14"/>
      <c r="G276" s="13"/>
      <c r="H276" s="13"/>
      <c r="I276" s="13"/>
      <c r="J276" s="13">
        <f t="shared" si="18"/>
        <v>0</v>
      </c>
      <c r="K276" s="46"/>
      <c r="L276" s="46">
        <f t="shared" si="19"/>
        <v>0</v>
      </c>
    </row>
    <row r="277" spans="1:12" ht="15">
      <c r="A277" s="23" t="s">
        <v>106</v>
      </c>
      <c r="B277" s="32" t="s">
        <v>59</v>
      </c>
      <c r="C277" s="16" t="s">
        <v>149</v>
      </c>
      <c r="D277" s="220"/>
      <c r="E277" s="220"/>
      <c r="F277" s="14"/>
      <c r="G277" s="126"/>
      <c r="H277" s="13"/>
      <c r="I277" s="13"/>
      <c r="J277" s="13">
        <f t="shared" si="18"/>
        <v>0</v>
      </c>
      <c r="K277" s="46"/>
      <c r="L277" s="46">
        <f t="shared" si="19"/>
        <v>0</v>
      </c>
    </row>
    <row r="278" spans="1:12" ht="15">
      <c r="A278" s="23" t="s">
        <v>107</v>
      </c>
      <c r="B278" s="16" t="s">
        <v>59</v>
      </c>
      <c r="C278" s="16" t="s">
        <v>149</v>
      </c>
      <c r="D278" s="220"/>
      <c r="E278" s="220"/>
      <c r="F278" s="14"/>
      <c r="G278" s="13"/>
      <c r="H278" s="13"/>
      <c r="I278" s="13"/>
      <c r="J278" s="13">
        <f t="shared" si="18"/>
        <v>0</v>
      </c>
      <c r="K278" s="46"/>
      <c r="L278" s="46">
        <f t="shared" si="19"/>
        <v>0</v>
      </c>
    </row>
    <row r="279" spans="1:12" ht="15">
      <c r="A279" s="23" t="s">
        <v>108</v>
      </c>
      <c r="B279" s="32" t="s">
        <v>59</v>
      </c>
      <c r="C279" s="16" t="s">
        <v>149</v>
      </c>
      <c r="D279" s="220"/>
      <c r="E279" s="220"/>
      <c r="F279" s="14"/>
      <c r="G279" s="13"/>
      <c r="H279" s="13"/>
      <c r="I279" s="13"/>
      <c r="J279" s="13">
        <f t="shared" si="18"/>
        <v>0</v>
      </c>
      <c r="K279" s="46"/>
      <c r="L279" s="46">
        <f t="shared" si="19"/>
        <v>0</v>
      </c>
    </row>
    <row r="280" spans="1:12" ht="15">
      <c r="A280" s="35" t="s">
        <v>109</v>
      </c>
      <c r="B280" s="16" t="s">
        <v>59</v>
      </c>
      <c r="C280" s="16" t="s">
        <v>149</v>
      </c>
      <c r="D280" s="220"/>
      <c r="E280" s="220"/>
      <c r="F280" s="14"/>
      <c r="G280" s="13"/>
      <c r="H280" s="13"/>
      <c r="I280" s="13"/>
      <c r="J280" s="13">
        <f t="shared" si="18"/>
        <v>0</v>
      </c>
      <c r="K280" s="46"/>
      <c r="L280" s="46">
        <f t="shared" si="19"/>
        <v>0</v>
      </c>
    </row>
    <row r="281" spans="1:12" ht="15">
      <c r="A281" s="23" t="s">
        <v>110</v>
      </c>
      <c r="B281" s="32" t="s">
        <v>59</v>
      </c>
      <c r="C281" s="16" t="s">
        <v>149</v>
      </c>
      <c r="D281" s="220"/>
      <c r="E281" s="220"/>
      <c r="F281" s="14"/>
      <c r="G281" s="13"/>
      <c r="H281" s="13"/>
      <c r="I281" s="13"/>
      <c r="J281" s="13">
        <f t="shared" si="18"/>
        <v>0</v>
      </c>
      <c r="K281" s="46"/>
      <c r="L281" s="46">
        <f t="shared" si="19"/>
        <v>0</v>
      </c>
    </row>
    <row r="282" spans="1:12" ht="15">
      <c r="A282" s="23" t="s">
        <v>137</v>
      </c>
      <c r="B282" s="16" t="s">
        <v>59</v>
      </c>
      <c r="C282" s="16" t="s">
        <v>149</v>
      </c>
      <c r="D282" s="220"/>
      <c r="E282" s="220"/>
      <c r="F282" s="14"/>
      <c r="G282" s="13"/>
      <c r="H282" s="13"/>
      <c r="I282" s="13"/>
      <c r="J282" s="13">
        <f t="shared" si="18"/>
        <v>0</v>
      </c>
      <c r="K282" s="46"/>
      <c r="L282" s="46">
        <f t="shared" si="19"/>
        <v>0</v>
      </c>
    </row>
    <row r="283" spans="1:12" ht="15">
      <c r="A283" s="23"/>
      <c r="B283" s="32" t="s">
        <v>59</v>
      </c>
      <c r="C283" s="16" t="s">
        <v>149</v>
      </c>
      <c r="D283" s="220"/>
      <c r="E283" s="220"/>
      <c r="F283" s="14"/>
      <c r="G283" s="13"/>
      <c r="H283" s="13"/>
      <c r="I283" s="13"/>
      <c r="J283" s="13">
        <f t="shared" si="18"/>
        <v>0</v>
      </c>
      <c r="K283" s="46"/>
      <c r="L283" s="46">
        <f t="shared" si="19"/>
        <v>0</v>
      </c>
    </row>
    <row r="284" spans="1:12" ht="15">
      <c r="A284" s="23"/>
      <c r="B284" s="16" t="s">
        <v>59</v>
      </c>
      <c r="C284" s="16" t="s">
        <v>149</v>
      </c>
      <c r="D284" s="220"/>
      <c r="E284" s="220"/>
      <c r="F284" s="14"/>
      <c r="G284" s="13"/>
      <c r="H284" s="13"/>
      <c r="I284" s="13"/>
      <c r="J284" s="13">
        <f t="shared" si="18"/>
        <v>0</v>
      </c>
      <c r="K284" s="46"/>
      <c r="L284" s="46">
        <f t="shared" si="19"/>
        <v>0</v>
      </c>
    </row>
    <row r="285" spans="1:12" ht="15">
      <c r="A285" s="23"/>
      <c r="B285" s="32" t="s">
        <v>59</v>
      </c>
      <c r="C285" s="16" t="s">
        <v>149</v>
      </c>
      <c r="D285" s="220"/>
      <c r="E285" s="220"/>
      <c r="F285" s="14"/>
      <c r="G285" s="13"/>
      <c r="H285" s="13"/>
      <c r="I285" s="13"/>
      <c r="J285" s="13">
        <f t="shared" si="18"/>
        <v>0</v>
      </c>
      <c r="K285" s="46"/>
      <c r="L285" s="46">
        <f t="shared" si="19"/>
        <v>0</v>
      </c>
    </row>
    <row r="286" spans="1:12" ht="15">
      <c r="A286" s="215" t="s">
        <v>141</v>
      </c>
      <c r="B286" s="215"/>
      <c r="C286" s="215"/>
      <c r="D286" s="220"/>
      <c r="E286" s="235">
        <f>G275++G277+G278+G279+G280+G281+G282+G283+G284+G285</f>
        <v>0</v>
      </c>
      <c r="F286" s="235"/>
      <c r="G286" s="235"/>
      <c r="H286" s="119">
        <f>H275+H276+H277+H278+H279+H280+H281+H282+H283+H284+H285</f>
        <v>0</v>
      </c>
      <c r="I286" s="13">
        <f>I275+I276+I277+I278+I279+I280+I281+I282+I283+I284+I285</f>
        <v>0</v>
      </c>
      <c r="J286" s="110">
        <f>E286-I286-H286</f>
        <v>0</v>
      </c>
      <c r="K286" s="111">
        <f>K275+K276+K277+K278+K279+K280+K281+K282+K283+K284+K285</f>
        <v>0</v>
      </c>
      <c r="L286" s="111">
        <f>E286-K286</f>
        <v>0</v>
      </c>
    </row>
    <row r="287" spans="1:12" ht="26.25" customHeight="1">
      <c r="A287" s="219" t="s">
        <v>113</v>
      </c>
      <c r="B287" s="219"/>
      <c r="C287" s="219"/>
      <c r="D287" s="219"/>
      <c r="E287" s="219"/>
      <c r="F287" s="30"/>
      <c r="G287" s="45"/>
      <c r="H287" s="111"/>
      <c r="I287" s="13"/>
      <c r="J287" s="13"/>
      <c r="K287" s="46"/>
      <c r="L287" s="46"/>
    </row>
    <row r="288" spans="1:12" ht="15">
      <c r="A288" s="31" t="s">
        <v>114</v>
      </c>
      <c r="B288" s="32" t="s">
        <v>59</v>
      </c>
      <c r="C288" s="16" t="s">
        <v>149</v>
      </c>
      <c r="D288" s="220">
        <v>244</v>
      </c>
      <c r="E288" s="214">
        <v>349</v>
      </c>
      <c r="F288" s="14"/>
      <c r="G288" s="13"/>
      <c r="H288" s="13"/>
      <c r="I288" s="13"/>
      <c r="J288" s="13">
        <f>G288-H288-I288</f>
        <v>0</v>
      </c>
      <c r="K288" s="46"/>
      <c r="L288" s="46">
        <f>G288-K288</f>
        <v>0</v>
      </c>
    </row>
    <row r="289" spans="1:12" ht="15">
      <c r="A289" s="38" t="s">
        <v>115</v>
      </c>
      <c r="B289" s="16" t="s">
        <v>59</v>
      </c>
      <c r="C289" s="16" t="s">
        <v>149</v>
      </c>
      <c r="D289" s="220"/>
      <c r="E289" s="214"/>
      <c r="F289" s="36"/>
      <c r="G289" s="13"/>
      <c r="H289" s="13"/>
      <c r="I289" s="13"/>
      <c r="J289" s="13">
        <f>G289-H289-I289</f>
        <v>0</v>
      </c>
      <c r="K289" s="118"/>
      <c r="L289" s="46">
        <f>G289-K289</f>
        <v>0</v>
      </c>
    </row>
    <row r="290" spans="1:12" ht="15">
      <c r="A290" s="23" t="s">
        <v>138</v>
      </c>
      <c r="B290" s="16" t="s">
        <v>59</v>
      </c>
      <c r="C290" s="16" t="s">
        <v>149</v>
      </c>
      <c r="D290" s="220"/>
      <c r="E290" s="214"/>
      <c r="F290" s="14"/>
      <c r="G290" s="112"/>
      <c r="H290" s="13"/>
      <c r="I290" s="13"/>
      <c r="J290" s="13">
        <f>G290-H290-I290</f>
        <v>0</v>
      </c>
      <c r="K290" s="46"/>
      <c r="L290" s="46">
        <f>G290-K290</f>
        <v>0</v>
      </c>
    </row>
    <row r="291" spans="1:12" ht="13.5" customHeight="1">
      <c r="A291" s="221" t="s">
        <v>117</v>
      </c>
      <c r="B291" s="221"/>
      <c r="C291" s="221"/>
      <c r="D291" s="220"/>
      <c r="E291" s="216">
        <f>G289+G288+G290</f>
        <v>0</v>
      </c>
      <c r="F291" s="216"/>
      <c r="G291" s="216"/>
      <c r="H291" s="115">
        <f>H288+H289+H290</f>
        <v>0</v>
      </c>
      <c r="I291" s="13">
        <f>I288+I289+I290</f>
        <v>0</v>
      </c>
      <c r="J291" s="110">
        <f>E291-I291-H291</f>
        <v>0</v>
      </c>
      <c r="K291" s="46">
        <f>+K288+K289+K290</f>
        <v>0</v>
      </c>
      <c r="L291" s="46">
        <f>E291-K291</f>
        <v>0</v>
      </c>
    </row>
    <row r="292" spans="1:12" ht="13.5" customHeight="1">
      <c r="A292" s="219" t="s">
        <v>118</v>
      </c>
      <c r="B292" s="219"/>
      <c r="C292" s="219"/>
      <c r="D292" s="219"/>
      <c r="E292" s="219"/>
      <c r="F292" s="30"/>
      <c r="G292" s="45"/>
      <c r="H292" s="111"/>
      <c r="I292" s="13"/>
      <c r="J292" s="13"/>
      <c r="K292" s="46"/>
      <c r="L292" s="46"/>
    </row>
    <row r="293" spans="1:12" ht="15">
      <c r="A293" s="31" t="s">
        <v>119</v>
      </c>
      <c r="B293" s="32" t="s">
        <v>59</v>
      </c>
      <c r="C293" s="32" t="s">
        <v>149</v>
      </c>
      <c r="D293" s="220">
        <v>321</v>
      </c>
      <c r="E293" s="33">
        <v>262</v>
      </c>
      <c r="F293" s="14"/>
      <c r="G293" s="13"/>
      <c r="H293" s="13"/>
      <c r="I293" s="13"/>
      <c r="J293" s="13">
        <f>G293-H293-I293</f>
        <v>0</v>
      </c>
      <c r="K293" s="46"/>
      <c r="L293" s="46">
        <f>G293-K293</f>
        <v>0</v>
      </c>
    </row>
    <row r="294" spans="1:12" ht="15" customHeight="1">
      <c r="A294" s="221" t="s">
        <v>120</v>
      </c>
      <c r="B294" s="221"/>
      <c r="C294" s="221"/>
      <c r="D294" s="220"/>
      <c r="E294" s="209">
        <f>G293</f>
        <v>0</v>
      </c>
      <c r="F294" s="209"/>
      <c r="G294" s="209"/>
      <c r="H294" s="115">
        <f>H293</f>
        <v>0</v>
      </c>
      <c r="I294" s="13">
        <f>I293</f>
        <v>0</v>
      </c>
      <c r="J294" s="110">
        <f>E294-I294-H294</f>
        <v>0</v>
      </c>
      <c r="K294" s="111">
        <f>K293</f>
        <v>0</v>
      </c>
      <c r="L294" s="111">
        <f>E294-K294</f>
        <v>0</v>
      </c>
    </row>
    <row r="295" spans="1:12" ht="15" customHeight="1">
      <c r="A295" s="219" t="s">
        <v>121</v>
      </c>
      <c r="B295" s="219"/>
      <c r="C295" s="219"/>
      <c r="D295" s="219"/>
      <c r="E295" s="219"/>
      <c r="F295" s="30"/>
      <c r="G295" s="45"/>
      <c r="H295" s="111"/>
      <c r="I295" s="13"/>
      <c r="J295" s="13"/>
      <c r="K295" s="46"/>
      <c r="L295" s="46"/>
    </row>
    <row r="296" spans="1:12" ht="15">
      <c r="A296" s="31" t="s">
        <v>122</v>
      </c>
      <c r="B296" s="32" t="s">
        <v>59</v>
      </c>
      <c r="C296" s="32" t="s">
        <v>149</v>
      </c>
      <c r="D296" s="220">
        <v>831</v>
      </c>
      <c r="E296" s="33">
        <v>296</v>
      </c>
      <c r="F296" s="14"/>
      <c r="G296" s="13"/>
      <c r="H296" s="13"/>
      <c r="I296" s="13"/>
      <c r="J296" s="13">
        <f>G296-H296-I296</f>
        <v>0</v>
      </c>
      <c r="K296" s="46"/>
      <c r="L296" s="46">
        <f>G296-K296</f>
        <v>0</v>
      </c>
    </row>
    <row r="297" spans="1:12" ht="15" customHeight="1">
      <c r="A297" s="221" t="s">
        <v>123</v>
      </c>
      <c r="B297" s="221"/>
      <c r="C297" s="221"/>
      <c r="D297" s="220"/>
      <c r="E297" s="209">
        <f>G296</f>
        <v>0</v>
      </c>
      <c r="F297" s="209"/>
      <c r="G297" s="209"/>
      <c r="H297" s="115">
        <f>H296</f>
        <v>0</v>
      </c>
      <c r="I297" s="13">
        <f>I296</f>
        <v>0</v>
      </c>
      <c r="J297" s="110">
        <f>E297-I297-H297</f>
        <v>0</v>
      </c>
      <c r="K297" s="111">
        <f>K296</f>
        <v>0</v>
      </c>
      <c r="L297" s="111">
        <f>E297-K297</f>
        <v>0</v>
      </c>
    </row>
    <row r="298" spans="1:12" ht="15" customHeight="1">
      <c r="A298" s="219" t="s">
        <v>124</v>
      </c>
      <c r="B298" s="219"/>
      <c r="C298" s="219"/>
      <c r="D298" s="219"/>
      <c r="E298" s="219"/>
      <c r="F298" s="30"/>
      <c r="G298" s="45"/>
      <c r="H298" s="111"/>
      <c r="I298" s="13"/>
      <c r="J298" s="13"/>
      <c r="K298" s="46"/>
      <c r="L298" s="46"/>
    </row>
    <row r="299" spans="1:12" ht="15">
      <c r="A299" s="31" t="s">
        <v>125</v>
      </c>
      <c r="B299" s="32" t="s">
        <v>59</v>
      </c>
      <c r="C299" s="32" t="s">
        <v>149</v>
      </c>
      <c r="D299" s="220">
        <v>852</v>
      </c>
      <c r="E299" s="33">
        <v>291</v>
      </c>
      <c r="F299" s="14"/>
      <c r="G299" s="13"/>
      <c r="H299" s="13"/>
      <c r="I299" s="13"/>
      <c r="J299" s="13">
        <f>G299-H299-I299</f>
        <v>0</v>
      </c>
      <c r="K299" s="46"/>
      <c r="L299" s="46">
        <f>G299-K299</f>
        <v>0</v>
      </c>
    </row>
    <row r="300" spans="1:12" ht="15" customHeight="1">
      <c r="A300" s="236" t="s">
        <v>126</v>
      </c>
      <c r="B300" s="236"/>
      <c r="C300" s="236"/>
      <c r="D300" s="220"/>
      <c r="E300" s="224">
        <f>G299</f>
        <v>0</v>
      </c>
      <c r="F300" s="224"/>
      <c r="G300" s="224"/>
      <c r="H300" s="120">
        <f>H299</f>
        <v>0</v>
      </c>
      <c r="I300" s="121">
        <f>I299</f>
        <v>0</v>
      </c>
      <c r="J300" s="122">
        <f>E300-I300-H300</f>
        <v>0</v>
      </c>
      <c r="K300" s="123">
        <f>K299</f>
        <v>0</v>
      </c>
      <c r="L300" s="123">
        <f>E300-K300</f>
        <v>0</v>
      </c>
    </row>
    <row r="301" spans="1:12" ht="15" customHeight="1">
      <c r="A301" s="219" t="s">
        <v>127</v>
      </c>
      <c r="B301" s="219"/>
      <c r="C301" s="219"/>
      <c r="D301" s="219"/>
      <c r="E301" s="219"/>
      <c r="F301" s="19"/>
      <c r="G301" s="111"/>
      <c r="H301" s="111"/>
      <c r="I301" s="13"/>
      <c r="J301" s="13"/>
      <c r="K301" s="46"/>
      <c r="L301" s="46"/>
    </row>
    <row r="302" spans="1:12" ht="15">
      <c r="A302" s="31" t="s">
        <v>128</v>
      </c>
      <c r="B302" s="32" t="s">
        <v>59</v>
      </c>
      <c r="C302" s="16" t="s">
        <v>149</v>
      </c>
      <c r="D302" s="237">
        <v>853</v>
      </c>
      <c r="E302" s="26">
        <v>295</v>
      </c>
      <c r="F302" s="41"/>
      <c r="G302" s="117"/>
      <c r="H302" s="117"/>
      <c r="I302" s="117"/>
      <c r="J302" s="117">
        <f>G302-H302-I302</f>
        <v>0</v>
      </c>
      <c r="K302" s="114"/>
      <c r="L302" s="114">
        <f>G302-K302</f>
        <v>0</v>
      </c>
    </row>
    <row r="303" spans="1:12" ht="15">
      <c r="A303" s="38" t="s">
        <v>129</v>
      </c>
      <c r="B303" s="16" t="s">
        <v>59</v>
      </c>
      <c r="C303" s="16" t="s">
        <v>149</v>
      </c>
      <c r="D303" s="237"/>
      <c r="E303" s="17">
        <v>292</v>
      </c>
      <c r="F303" s="24"/>
      <c r="G303" s="13"/>
      <c r="H303" s="13"/>
      <c r="I303" s="13"/>
      <c r="J303" s="13">
        <f>G303-H303-I303</f>
        <v>0</v>
      </c>
      <c r="K303" s="46"/>
      <c r="L303" s="46">
        <f>G303-K303</f>
        <v>0</v>
      </c>
    </row>
    <row r="304" spans="1:12" ht="30">
      <c r="A304" s="38" t="s">
        <v>130</v>
      </c>
      <c r="B304" s="16" t="s">
        <v>59</v>
      </c>
      <c r="C304" s="16" t="s">
        <v>149</v>
      </c>
      <c r="D304" s="237"/>
      <c r="E304" s="17">
        <v>291</v>
      </c>
      <c r="F304" s="41"/>
      <c r="G304" s="13"/>
      <c r="H304" s="13"/>
      <c r="I304" s="13"/>
      <c r="J304" s="13">
        <f>G304-H304-I304</f>
        <v>0</v>
      </c>
      <c r="K304" s="46"/>
      <c r="L304" s="46">
        <f>G304-K304</f>
        <v>0</v>
      </c>
    </row>
    <row r="305" spans="1:12" ht="15" customHeight="1">
      <c r="A305" s="221" t="s">
        <v>131</v>
      </c>
      <c r="B305" s="221"/>
      <c r="C305" s="221"/>
      <c r="D305" s="237"/>
      <c r="E305" s="216">
        <f>G304+G302+G303</f>
        <v>0</v>
      </c>
      <c r="F305" s="216"/>
      <c r="G305" s="216"/>
      <c r="H305" s="45">
        <f>H304+H302+H303</f>
        <v>0</v>
      </c>
      <c r="I305" s="110">
        <f>I304+I302+I303</f>
        <v>0</v>
      </c>
      <c r="J305" s="110">
        <f>E305-I305-H305</f>
        <v>0</v>
      </c>
      <c r="K305" s="111">
        <f>K302+K303+K304</f>
        <v>0</v>
      </c>
      <c r="L305" s="111">
        <f>E305-K305</f>
        <v>0</v>
      </c>
    </row>
    <row r="306" spans="1:12" ht="15" customHeight="1">
      <c r="A306" s="213" t="s">
        <v>132</v>
      </c>
      <c r="B306" s="213"/>
      <c r="C306" s="213"/>
      <c r="D306" s="213"/>
      <c r="E306" s="213"/>
      <c r="F306" s="28"/>
      <c r="G306" s="110">
        <f>E175+E179+E189+E192+E213+E228+E233+E248+E253+E258+E263+E268+E273+E286+E291</f>
        <v>0</v>
      </c>
      <c r="H306" s="110">
        <f>H175+H189+H192+H213+H228+H233+H248+H253+H258+H263+H268+H273+H286+H291+H179</f>
        <v>0</v>
      </c>
      <c r="I306" s="116">
        <f>I175+I189+I192+I213+I228+I233+I248+I253+I258+I263+I268+I273+I286+I291+I179</f>
        <v>0</v>
      </c>
      <c r="J306" s="146">
        <f>G306-I306-H306</f>
        <v>0</v>
      </c>
      <c r="K306" s="111">
        <f>K175+K189+K192+K213+K228+K233+K248+K253+K258+K263+K268+K273+K286+K291+K179</f>
        <v>0</v>
      </c>
      <c r="L306" s="111">
        <f>G306-K306</f>
        <v>0</v>
      </c>
    </row>
    <row r="307" spans="1:12" ht="15" customHeight="1">
      <c r="A307" s="238" t="s">
        <v>147</v>
      </c>
      <c r="B307" s="238"/>
      <c r="C307" s="238"/>
      <c r="D307" s="238"/>
      <c r="E307" s="238"/>
      <c r="F307" s="28">
        <f>F159+F162</f>
        <v>0</v>
      </c>
      <c r="G307" s="13">
        <f>G161+G162+E169+E172+E175+E179+E189+E192+E213+E228+E233+E248+E253+E258+E263+E268+E273+E286+E291+E294+E297+E300+E305</f>
        <v>0</v>
      </c>
      <c r="H307" s="13">
        <f>H161+H162+H169+H172+H175+H189+H192+H213+H228+H233+H248+H253+H258+H263+H268+H273+H286+H291+H294+H297+H300+H305+H179</f>
        <v>0</v>
      </c>
      <c r="I307" s="125">
        <f>I161+I162+I169+I172+I175+I189+I192+I213+I228+I233+I248+I253+I258+I263+I268+I273+I286+I291+I294+I297+I300+I305+I179</f>
        <v>0</v>
      </c>
      <c r="J307" s="13">
        <f>G307-H307-I307</f>
        <v>0</v>
      </c>
      <c r="K307" s="46">
        <f>K161+K162+K169+K172+K175+K189+K192+K213+K228+K233+K248+K253+K258+K263+K268+K273+K286+K291+K294+K297+K300+K305+K179</f>
        <v>0</v>
      </c>
      <c r="L307" s="46">
        <f>G307-K307</f>
        <v>0</v>
      </c>
    </row>
  </sheetData>
  <sheetProtection selectLockedCells="1" selectUnlockedCells="1"/>
  <mergeCells count="202">
    <mergeCell ref="A306:E306"/>
    <mergeCell ref="A307:E307"/>
    <mergeCell ref="A298:E298"/>
    <mergeCell ref="D299:D300"/>
    <mergeCell ref="A300:C300"/>
    <mergeCell ref="E300:G300"/>
    <mergeCell ref="A301:E301"/>
    <mergeCell ref="D302:D305"/>
    <mergeCell ref="A305:C305"/>
    <mergeCell ref="E305:G305"/>
    <mergeCell ref="D293:D294"/>
    <mergeCell ref="A294:C294"/>
    <mergeCell ref="E294:G294"/>
    <mergeCell ref="A295:E295"/>
    <mergeCell ref="D296:D297"/>
    <mergeCell ref="A297:C297"/>
    <mergeCell ref="E297:G297"/>
    <mergeCell ref="A287:E287"/>
    <mergeCell ref="D288:D291"/>
    <mergeCell ref="E288:E290"/>
    <mergeCell ref="A291:C291"/>
    <mergeCell ref="E291:G291"/>
    <mergeCell ref="A292:E292"/>
    <mergeCell ref="D270:D273"/>
    <mergeCell ref="E270:E272"/>
    <mergeCell ref="A273:C273"/>
    <mergeCell ref="E273:G273"/>
    <mergeCell ref="A274:E274"/>
    <mergeCell ref="D275:D286"/>
    <mergeCell ref="E275:E285"/>
    <mergeCell ref="A286:C286"/>
    <mergeCell ref="E286:G286"/>
    <mergeCell ref="A264:E264"/>
    <mergeCell ref="D265:D268"/>
    <mergeCell ref="E265:E267"/>
    <mergeCell ref="A268:C268"/>
    <mergeCell ref="E268:G268"/>
    <mergeCell ref="A269:E269"/>
    <mergeCell ref="D255:D258"/>
    <mergeCell ref="E255:E257"/>
    <mergeCell ref="A258:C258"/>
    <mergeCell ref="E258:G258"/>
    <mergeCell ref="A259:E259"/>
    <mergeCell ref="D260:D263"/>
    <mergeCell ref="E260:E262"/>
    <mergeCell ref="A263:C263"/>
    <mergeCell ref="E263:G263"/>
    <mergeCell ref="A249:E249"/>
    <mergeCell ref="D250:D253"/>
    <mergeCell ref="E250:E252"/>
    <mergeCell ref="A253:C253"/>
    <mergeCell ref="E253:G253"/>
    <mergeCell ref="A254:E254"/>
    <mergeCell ref="D230:D233"/>
    <mergeCell ref="E230:E232"/>
    <mergeCell ref="A233:C233"/>
    <mergeCell ref="E233:G233"/>
    <mergeCell ref="A234:E234"/>
    <mergeCell ref="D235:D248"/>
    <mergeCell ref="E235:E247"/>
    <mergeCell ref="A248:C248"/>
    <mergeCell ref="E248:G248"/>
    <mergeCell ref="A214:E214"/>
    <mergeCell ref="D215:D228"/>
    <mergeCell ref="E215:E227"/>
    <mergeCell ref="A228:C228"/>
    <mergeCell ref="E228:G228"/>
    <mergeCell ref="A229:E229"/>
    <mergeCell ref="D191:D192"/>
    <mergeCell ref="A192:C192"/>
    <mergeCell ref="E192:G192"/>
    <mergeCell ref="A193:E193"/>
    <mergeCell ref="D194:D213"/>
    <mergeCell ref="E194:E212"/>
    <mergeCell ref="A213:C213"/>
    <mergeCell ref="E213:G213"/>
    <mergeCell ref="A180:E180"/>
    <mergeCell ref="D181:D189"/>
    <mergeCell ref="E181:E188"/>
    <mergeCell ref="A189:C189"/>
    <mergeCell ref="E189:G189"/>
    <mergeCell ref="A190:E190"/>
    <mergeCell ref="A173:E173"/>
    <mergeCell ref="D174:D175"/>
    <mergeCell ref="A175:C175"/>
    <mergeCell ref="E175:G175"/>
    <mergeCell ref="A176:E176"/>
    <mergeCell ref="D177:D179"/>
    <mergeCell ref="A179:C179"/>
    <mergeCell ref="E179:G179"/>
    <mergeCell ref="D164:D168"/>
    <mergeCell ref="A169:C169"/>
    <mergeCell ref="E169:G169"/>
    <mergeCell ref="A170:E170"/>
    <mergeCell ref="D171:D172"/>
    <mergeCell ref="A172:C172"/>
    <mergeCell ref="E172:G172"/>
    <mergeCell ref="A152:E152"/>
    <mergeCell ref="A153:E153"/>
    <mergeCell ref="A157:G157"/>
    <mergeCell ref="A159:A162"/>
    <mergeCell ref="B161:C161"/>
    <mergeCell ref="A163:D163"/>
    <mergeCell ref="A144:E144"/>
    <mergeCell ref="D145:D146"/>
    <mergeCell ref="A146:C146"/>
    <mergeCell ref="E146:G146"/>
    <mergeCell ref="A147:E147"/>
    <mergeCell ref="D148:D151"/>
    <mergeCell ref="A151:C151"/>
    <mergeCell ref="E151:G151"/>
    <mergeCell ref="D139:D140"/>
    <mergeCell ref="A140:C140"/>
    <mergeCell ref="E140:G140"/>
    <mergeCell ref="A141:E141"/>
    <mergeCell ref="D142:D143"/>
    <mergeCell ref="A143:C143"/>
    <mergeCell ref="E143:G143"/>
    <mergeCell ref="A133:E133"/>
    <mergeCell ref="D134:D137"/>
    <mergeCell ref="E134:E136"/>
    <mergeCell ref="A137:C137"/>
    <mergeCell ref="E137:G137"/>
    <mergeCell ref="A138:E138"/>
    <mergeCell ref="D116:D119"/>
    <mergeCell ref="E116:E118"/>
    <mergeCell ref="A119:C119"/>
    <mergeCell ref="E119:G119"/>
    <mergeCell ref="A120:E120"/>
    <mergeCell ref="D121:D132"/>
    <mergeCell ref="E121:E131"/>
    <mergeCell ref="A132:C132"/>
    <mergeCell ref="E132:G132"/>
    <mergeCell ref="A110:E110"/>
    <mergeCell ref="D111:D114"/>
    <mergeCell ref="E111:E113"/>
    <mergeCell ref="A114:C114"/>
    <mergeCell ref="E114:G114"/>
    <mergeCell ref="A115:E115"/>
    <mergeCell ref="D101:D104"/>
    <mergeCell ref="E101:E103"/>
    <mergeCell ref="A104:C104"/>
    <mergeCell ref="E104:G104"/>
    <mergeCell ref="A105:E105"/>
    <mergeCell ref="D106:D109"/>
    <mergeCell ref="E106:E108"/>
    <mergeCell ref="A109:C109"/>
    <mergeCell ref="E109:G109"/>
    <mergeCell ref="A95:E95"/>
    <mergeCell ref="D96:D99"/>
    <mergeCell ref="E96:E98"/>
    <mergeCell ref="A99:C99"/>
    <mergeCell ref="E99:G99"/>
    <mergeCell ref="A100:E100"/>
    <mergeCell ref="D76:D79"/>
    <mergeCell ref="E76:E78"/>
    <mergeCell ref="A79:C79"/>
    <mergeCell ref="E79:G79"/>
    <mergeCell ref="A80:E80"/>
    <mergeCell ref="D81:D94"/>
    <mergeCell ref="E81:E93"/>
    <mergeCell ref="A94:C94"/>
    <mergeCell ref="E94:G94"/>
    <mergeCell ref="A59:E59"/>
    <mergeCell ref="D60:D74"/>
    <mergeCell ref="E60:E73"/>
    <mergeCell ref="A74:C74"/>
    <mergeCell ref="E74:G74"/>
    <mergeCell ref="A75:E75"/>
    <mergeCell ref="A35:E35"/>
    <mergeCell ref="D36:D37"/>
    <mergeCell ref="A37:C37"/>
    <mergeCell ref="E37:G37"/>
    <mergeCell ref="A38:E38"/>
    <mergeCell ref="D39:D58"/>
    <mergeCell ref="E39:E57"/>
    <mergeCell ref="A58:C58"/>
    <mergeCell ref="E58:G58"/>
    <mergeCell ref="A21:E21"/>
    <mergeCell ref="D22:D24"/>
    <mergeCell ref="A24:C24"/>
    <mergeCell ref="E24:G24"/>
    <mergeCell ref="A25:E25"/>
    <mergeCell ref="D26:D34"/>
    <mergeCell ref="E26:E33"/>
    <mergeCell ref="A34:C34"/>
    <mergeCell ref="E34:G34"/>
    <mergeCell ref="A15:E15"/>
    <mergeCell ref="D16:D17"/>
    <mergeCell ref="A17:C17"/>
    <mergeCell ref="E17:G17"/>
    <mergeCell ref="A18:E18"/>
    <mergeCell ref="D19:D20"/>
    <mergeCell ref="A20:C20"/>
    <mergeCell ref="E20:G20"/>
    <mergeCell ref="A2:G2"/>
    <mergeCell ref="A4:A7"/>
    <mergeCell ref="B6:C6"/>
    <mergeCell ref="A8:D8"/>
    <mergeCell ref="D9:D13"/>
    <mergeCell ref="A14:C14"/>
    <mergeCell ref="E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4"/>
  <sheetViews>
    <sheetView zoomScalePageLayoutView="0" workbookViewId="0" topLeftCell="A69">
      <selection activeCell="G193" sqref="G193"/>
    </sheetView>
  </sheetViews>
  <sheetFormatPr defaultColWidth="9.28125" defaultRowHeight="12.75"/>
  <cols>
    <col min="1" max="1" width="46.421875" style="1" customWidth="1"/>
    <col min="2" max="2" width="14.140625" style="1" customWidth="1"/>
    <col min="3" max="3" width="14.8515625" style="1" customWidth="1"/>
    <col min="4" max="4" width="12.00390625" style="1" customWidth="1"/>
    <col min="5" max="6" width="8.7109375" style="1" customWidth="1"/>
    <col min="7" max="8" width="15.00390625" style="1" customWidth="1"/>
    <col min="9" max="9" width="18.57421875" style="1" customWidth="1"/>
    <col min="10" max="10" width="18.140625" style="1" customWidth="1"/>
    <col min="11" max="11" width="0" style="1" hidden="1" customWidth="1"/>
    <col min="12" max="16384" width="9.28125" style="1" customWidth="1"/>
  </cols>
  <sheetData>
    <row r="2" spans="1:8" ht="15">
      <c r="A2" s="240" t="s">
        <v>180</v>
      </c>
      <c r="B2" s="240"/>
      <c r="C2" s="240"/>
      <c r="D2" s="240"/>
      <c r="E2" s="240"/>
      <c r="F2" s="240"/>
      <c r="G2" s="240"/>
      <c r="H2" s="48"/>
    </row>
    <row r="3" spans="1:9" ht="60.75" thickBot="1">
      <c r="A3" s="9" t="s">
        <v>210</v>
      </c>
      <c r="B3" s="10" t="s">
        <v>1</v>
      </c>
      <c r="C3" s="10" t="s">
        <v>2</v>
      </c>
      <c r="D3" s="10" t="s">
        <v>3</v>
      </c>
      <c r="E3" s="11" t="s">
        <v>4</v>
      </c>
      <c r="F3" s="49" t="s">
        <v>5</v>
      </c>
      <c r="G3" s="49" t="s">
        <v>6</v>
      </c>
      <c r="H3" s="49" t="s">
        <v>8</v>
      </c>
      <c r="I3" s="49" t="s">
        <v>9</v>
      </c>
    </row>
    <row r="4" spans="1:9" ht="15.75" thickBot="1">
      <c r="A4" s="211" t="s">
        <v>12</v>
      </c>
      <c r="B4" s="16" t="s">
        <v>13</v>
      </c>
      <c r="C4" s="16" t="s">
        <v>206</v>
      </c>
      <c r="D4" s="17">
        <v>111</v>
      </c>
      <c r="E4" s="17">
        <v>211</v>
      </c>
      <c r="F4" s="17"/>
      <c r="G4" s="180">
        <v>263510.76</v>
      </c>
      <c r="H4" s="40">
        <v>200343.32</v>
      </c>
      <c r="I4" s="43">
        <f>G4-H4</f>
        <v>63167.44</v>
      </c>
    </row>
    <row r="5" spans="1:9" ht="15">
      <c r="A5" s="211"/>
      <c r="B5" s="16" t="s">
        <v>13</v>
      </c>
      <c r="C5" s="16" t="s">
        <v>206</v>
      </c>
      <c r="D5" s="17">
        <v>119</v>
      </c>
      <c r="E5" s="17">
        <v>213</v>
      </c>
      <c r="F5" s="17"/>
      <c r="G5" s="40">
        <v>79580.24</v>
      </c>
      <c r="H5" s="40">
        <v>10420.53</v>
      </c>
      <c r="I5" s="43">
        <f>G5-H5</f>
        <v>69159.71</v>
      </c>
    </row>
    <row r="6" spans="1:9" ht="15" hidden="1">
      <c r="A6" s="213" t="s">
        <v>16</v>
      </c>
      <c r="B6" s="213"/>
      <c r="C6" s="213"/>
      <c r="D6" s="213"/>
      <c r="E6" s="213"/>
      <c r="F6" s="50"/>
      <c r="G6" s="37"/>
      <c r="H6" s="40"/>
      <c r="I6" s="40"/>
    </row>
    <row r="7" spans="1:9" ht="15" hidden="1">
      <c r="A7" s="23" t="s">
        <v>17</v>
      </c>
      <c r="B7" s="16" t="s">
        <v>59</v>
      </c>
      <c r="C7" s="16" t="s">
        <v>150</v>
      </c>
      <c r="D7" s="220">
        <v>112</v>
      </c>
      <c r="E7" s="220">
        <v>212</v>
      </c>
      <c r="F7" s="10"/>
      <c r="G7" s="37">
        <v>0</v>
      </c>
      <c r="H7" s="40"/>
      <c r="I7" s="43">
        <f>G7-H7</f>
        <v>0</v>
      </c>
    </row>
    <row r="8" spans="1:9" ht="15" hidden="1">
      <c r="A8" s="23" t="s">
        <v>151</v>
      </c>
      <c r="B8" s="16" t="s">
        <v>59</v>
      </c>
      <c r="C8" s="16" t="s">
        <v>150</v>
      </c>
      <c r="D8" s="220"/>
      <c r="E8" s="220"/>
      <c r="F8" s="33"/>
      <c r="G8" s="37">
        <v>0</v>
      </c>
      <c r="H8" s="40"/>
      <c r="I8" s="43">
        <f>G8-H8</f>
        <v>0</v>
      </c>
    </row>
    <row r="9" spans="1:9" ht="15" hidden="1">
      <c r="A9" s="23" t="s">
        <v>152</v>
      </c>
      <c r="B9" s="16" t="s">
        <v>59</v>
      </c>
      <c r="C9" s="16" t="s">
        <v>150</v>
      </c>
      <c r="D9" s="220"/>
      <c r="E9" s="220"/>
      <c r="F9" s="51"/>
      <c r="G9" s="37">
        <v>0</v>
      </c>
      <c r="H9" s="40"/>
      <c r="I9" s="43">
        <f>G9-H9</f>
        <v>0</v>
      </c>
    </row>
    <row r="10" spans="1:9" ht="15" hidden="1">
      <c r="A10" s="215" t="s">
        <v>22</v>
      </c>
      <c r="B10" s="215"/>
      <c r="C10" s="215"/>
      <c r="D10" s="220"/>
      <c r="E10" s="209">
        <f>G9+G7+G8</f>
        <v>0</v>
      </c>
      <c r="F10" s="209"/>
      <c r="G10" s="209"/>
      <c r="H10" s="52">
        <f>H7+H8+H9</f>
        <v>0</v>
      </c>
      <c r="I10" s="53">
        <f>E10-H10</f>
        <v>0</v>
      </c>
    </row>
    <row r="11" spans="1:9" ht="15" hidden="1">
      <c r="A11" s="213" t="s">
        <v>26</v>
      </c>
      <c r="B11" s="213"/>
      <c r="C11" s="213"/>
      <c r="D11" s="213"/>
      <c r="E11" s="213"/>
      <c r="F11" s="50"/>
      <c r="G11" s="37"/>
      <c r="H11" s="40"/>
      <c r="I11" s="40"/>
    </row>
    <row r="12" spans="1:9" ht="15" hidden="1">
      <c r="A12" s="23" t="s">
        <v>27</v>
      </c>
      <c r="B12" s="16" t="s">
        <v>59</v>
      </c>
      <c r="C12" s="16" t="s">
        <v>150</v>
      </c>
      <c r="D12" s="220">
        <v>244</v>
      </c>
      <c r="E12" s="17">
        <v>221</v>
      </c>
      <c r="F12" s="17"/>
      <c r="G12" s="37">
        <v>0</v>
      </c>
      <c r="H12" s="40"/>
      <c r="I12" s="43">
        <f>G12-H12</f>
        <v>0</v>
      </c>
    </row>
    <row r="13" spans="1:9" ht="15" hidden="1">
      <c r="A13" s="215" t="s">
        <v>28</v>
      </c>
      <c r="B13" s="215"/>
      <c r="C13" s="215"/>
      <c r="D13" s="220"/>
      <c r="E13" s="209">
        <f>G12</f>
        <v>0</v>
      </c>
      <c r="F13" s="209"/>
      <c r="G13" s="209"/>
      <c r="H13" s="52">
        <f>H12</f>
        <v>0</v>
      </c>
      <c r="I13" s="53">
        <f>E13-H13</f>
        <v>0</v>
      </c>
    </row>
    <row r="14" spans="1:9" ht="12.75" customHeight="1" hidden="1">
      <c r="A14" s="213" t="s">
        <v>32</v>
      </c>
      <c r="B14" s="213"/>
      <c r="C14" s="213"/>
      <c r="D14" s="213"/>
      <c r="E14" s="213"/>
      <c r="F14" s="50"/>
      <c r="G14" s="54"/>
      <c r="H14" s="40"/>
      <c r="I14" s="40"/>
    </row>
    <row r="15" spans="1:9" ht="15" hidden="1">
      <c r="A15" s="35"/>
      <c r="B15" s="32" t="s">
        <v>59</v>
      </c>
      <c r="C15" s="32" t="s">
        <v>150</v>
      </c>
      <c r="D15" s="220">
        <v>244</v>
      </c>
      <c r="E15" s="241">
        <v>223</v>
      </c>
      <c r="F15" s="26"/>
      <c r="G15" s="37"/>
      <c r="H15" s="40"/>
      <c r="I15" s="43">
        <f aca="true" t="shared" si="0" ref="I15:I20">G15-H15</f>
        <v>0</v>
      </c>
    </row>
    <row r="16" spans="1:9" ht="12.75" customHeight="1" hidden="1">
      <c r="A16" s="23"/>
      <c r="B16" s="16" t="s">
        <v>59</v>
      </c>
      <c r="C16" s="16" t="s">
        <v>150</v>
      </c>
      <c r="D16" s="220"/>
      <c r="E16" s="241"/>
      <c r="F16" s="17"/>
      <c r="G16" s="37"/>
      <c r="H16" s="40"/>
      <c r="I16" s="43">
        <f t="shared" si="0"/>
        <v>0</v>
      </c>
    </row>
    <row r="17" spans="1:9" ht="15" hidden="1">
      <c r="A17" s="23"/>
      <c r="B17" s="16" t="s">
        <v>59</v>
      </c>
      <c r="C17" s="16" t="s">
        <v>150</v>
      </c>
      <c r="D17" s="220"/>
      <c r="E17" s="241"/>
      <c r="F17" s="17"/>
      <c r="G17" s="37"/>
      <c r="H17" s="40"/>
      <c r="I17" s="43">
        <f t="shared" si="0"/>
        <v>0</v>
      </c>
    </row>
    <row r="18" spans="1:9" ht="12.75" customHeight="1" hidden="1">
      <c r="A18" s="23"/>
      <c r="B18" s="16" t="s">
        <v>59</v>
      </c>
      <c r="C18" s="16" t="s">
        <v>150</v>
      </c>
      <c r="D18" s="220"/>
      <c r="E18" s="241"/>
      <c r="F18" s="17"/>
      <c r="G18" s="37"/>
      <c r="H18" s="40"/>
      <c r="I18" s="43">
        <f t="shared" si="0"/>
        <v>0</v>
      </c>
    </row>
    <row r="19" spans="1:9" ht="12.75" customHeight="1" hidden="1">
      <c r="A19" s="23"/>
      <c r="B19" s="16" t="s">
        <v>59</v>
      </c>
      <c r="C19" s="16" t="s">
        <v>150</v>
      </c>
      <c r="D19" s="220"/>
      <c r="E19" s="241"/>
      <c r="F19" s="17"/>
      <c r="G19" s="37"/>
      <c r="H19" s="40"/>
      <c r="I19" s="43">
        <f t="shared" si="0"/>
        <v>0</v>
      </c>
    </row>
    <row r="20" spans="1:9" ht="12.75" customHeight="1" hidden="1">
      <c r="A20" s="23"/>
      <c r="B20" s="16" t="s">
        <v>59</v>
      </c>
      <c r="C20" s="16" t="s">
        <v>150</v>
      </c>
      <c r="D20" s="220"/>
      <c r="E20" s="241"/>
      <c r="F20" s="17"/>
      <c r="G20" s="37"/>
      <c r="H20" s="40"/>
      <c r="I20" s="43">
        <f t="shared" si="0"/>
        <v>0</v>
      </c>
    </row>
    <row r="21" spans="1:9" ht="12.75" customHeight="1" hidden="1">
      <c r="A21" s="215" t="s">
        <v>41</v>
      </c>
      <c r="B21" s="215"/>
      <c r="C21" s="215"/>
      <c r="D21" s="220"/>
      <c r="E21" s="209">
        <f>G15+G16+G17+G18+G19+G20</f>
        <v>0</v>
      </c>
      <c r="F21" s="209"/>
      <c r="G21" s="209"/>
      <c r="H21" s="52">
        <f>H15+H16+H17+H18+H19+H20</f>
        <v>0</v>
      </c>
      <c r="I21" s="53">
        <f>E21-H21</f>
        <v>0</v>
      </c>
    </row>
    <row r="22" spans="1:9" ht="12.75" customHeight="1" hidden="1">
      <c r="A22" s="213" t="s">
        <v>42</v>
      </c>
      <c r="B22" s="213"/>
      <c r="C22" s="213"/>
      <c r="D22" s="213"/>
      <c r="E22" s="213"/>
      <c r="F22" s="50"/>
      <c r="G22" s="54"/>
      <c r="H22" s="40"/>
      <c r="I22" s="40"/>
    </row>
    <row r="23" spans="1:9" ht="12.75" customHeight="1" hidden="1">
      <c r="A23" s="35"/>
      <c r="B23" s="32" t="s">
        <v>59</v>
      </c>
      <c r="C23" s="32" t="s">
        <v>150</v>
      </c>
      <c r="D23" s="220">
        <v>244</v>
      </c>
      <c r="E23" s="17">
        <v>224</v>
      </c>
      <c r="F23" s="17"/>
      <c r="G23" s="37"/>
      <c r="H23" s="40"/>
      <c r="I23" s="43">
        <f>G23-H23</f>
        <v>0</v>
      </c>
    </row>
    <row r="24" spans="1:9" ht="12.75" customHeight="1" hidden="1">
      <c r="A24" s="223" t="s">
        <v>44</v>
      </c>
      <c r="B24" s="223"/>
      <c r="C24" s="223"/>
      <c r="D24" s="220"/>
      <c r="E24" s="224">
        <f>G23</f>
        <v>0</v>
      </c>
      <c r="F24" s="224"/>
      <c r="G24" s="224"/>
      <c r="H24" s="52">
        <f>H23</f>
        <v>0</v>
      </c>
      <c r="I24" s="53">
        <f>E24-H24</f>
        <v>0</v>
      </c>
    </row>
    <row r="25" spans="1:9" ht="15" hidden="1">
      <c r="A25" s="213" t="s">
        <v>45</v>
      </c>
      <c r="B25" s="213"/>
      <c r="C25" s="213"/>
      <c r="D25" s="213"/>
      <c r="E25" s="213"/>
      <c r="F25" s="50"/>
      <c r="G25" s="54"/>
      <c r="H25" s="40"/>
      <c r="I25" s="40"/>
    </row>
    <row r="26" spans="1:9" ht="12.75" customHeight="1" hidden="1">
      <c r="A26" s="35" t="s">
        <v>56</v>
      </c>
      <c r="B26" s="32" t="s">
        <v>59</v>
      </c>
      <c r="C26" s="32" t="s">
        <v>150</v>
      </c>
      <c r="D26" s="220">
        <v>244</v>
      </c>
      <c r="E26" s="241">
        <v>225</v>
      </c>
      <c r="F26" s="33"/>
      <c r="G26" s="37"/>
      <c r="H26" s="40"/>
      <c r="I26" s="43">
        <f aca="true" t="shared" si="1" ref="I26:I32">G26-H26</f>
        <v>0</v>
      </c>
    </row>
    <row r="27" spans="1:9" ht="12.75" customHeight="1" hidden="1">
      <c r="A27" s="23" t="s">
        <v>57</v>
      </c>
      <c r="B27" s="16" t="s">
        <v>59</v>
      </c>
      <c r="C27" s="16" t="s">
        <v>150</v>
      </c>
      <c r="D27" s="220"/>
      <c r="E27" s="220"/>
      <c r="F27" s="55"/>
      <c r="G27" s="37"/>
      <c r="H27" s="40"/>
      <c r="I27" s="43">
        <f t="shared" si="1"/>
        <v>0</v>
      </c>
    </row>
    <row r="28" spans="1:9" ht="12.75" customHeight="1" hidden="1">
      <c r="A28" s="23" t="s">
        <v>60</v>
      </c>
      <c r="B28" s="16" t="s">
        <v>59</v>
      </c>
      <c r="C28" s="16" t="s">
        <v>150</v>
      </c>
      <c r="D28" s="220"/>
      <c r="E28" s="220"/>
      <c r="F28" s="55"/>
      <c r="G28" s="37"/>
      <c r="H28" s="40"/>
      <c r="I28" s="43">
        <f t="shared" si="1"/>
        <v>0</v>
      </c>
    </row>
    <row r="29" spans="1:9" ht="12.75" customHeight="1" hidden="1">
      <c r="A29" s="23"/>
      <c r="B29" s="16" t="s">
        <v>59</v>
      </c>
      <c r="C29" s="16" t="s">
        <v>150</v>
      </c>
      <c r="D29" s="220"/>
      <c r="E29" s="220"/>
      <c r="F29" s="55"/>
      <c r="G29" s="37"/>
      <c r="H29" s="40"/>
      <c r="I29" s="43">
        <f t="shared" si="1"/>
        <v>0</v>
      </c>
    </row>
    <row r="30" spans="1:9" ht="12.75" customHeight="1" hidden="1">
      <c r="A30" s="23"/>
      <c r="B30" s="16" t="s">
        <v>59</v>
      </c>
      <c r="C30" s="16" t="s">
        <v>149</v>
      </c>
      <c r="D30" s="220"/>
      <c r="E30" s="220"/>
      <c r="F30" s="55"/>
      <c r="G30" s="37"/>
      <c r="H30" s="40"/>
      <c r="I30" s="43">
        <f t="shared" si="1"/>
        <v>0</v>
      </c>
    </row>
    <row r="31" spans="1:9" ht="12.75" customHeight="1" hidden="1">
      <c r="A31" s="23"/>
      <c r="B31" s="16" t="s">
        <v>59</v>
      </c>
      <c r="C31" s="16" t="s">
        <v>150</v>
      </c>
      <c r="D31" s="220"/>
      <c r="E31" s="220"/>
      <c r="F31" s="55"/>
      <c r="G31" s="37"/>
      <c r="H31" s="40"/>
      <c r="I31" s="43">
        <f t="shared" si="1"/>
        <v>0</v>
      </c>
    </row>
    <row r="32" spans="1:9" ht="12.75" customHeight="1" hidden="1">
      <c r="A32" s="38"/>
      <c r="B32" s="16" t="s">
        <v>59</v>
      </c>
      <c r="C32" s="16" t="s">
        <v>150</v>
      </c>
      <c r="D32" s="220"/>
      <c r="E32" s="241"/>
      <c r="F32" s="51"/>
      <c r="G32" s="37"/>
      <c r="H32" s="40"/>
      <c r="I32" s="43">
        <f t="shared" si="1"/>
        <v>0</v>
      </c>
    </row>
    <row r="33" spans="1:9" ht="12.75" customHeight="1" hidden="1">
      <c r="A33" s="221" t="s">
        <v>61</v>
      </c>
      <c r="B33" s="221"/>
      <c r="C33" s="221"/>
      <c r="D33" s="220"/>
      <c r="E33" s="209">
        <f>G26+G27+G28+G29+G30+G31+G32</f>
        <v>0</v>
      </c>
      <c r="F33" s="209"/>
      <c r="G33" s="209"/>
      <c r="H33" s="52">
        <f>H26+H27+H28+H29+H30+H31+H32</f>
        <v>0</v>
      </c>
      <c r="I33" s="53">
        <f>E33-H33</f>
        <v>0</v>
      </c>
    </row>
    <row r="34" spans="1:9" ht="12.75" customHeight="1" hidden="1">
      <c r="A34" s="213" t="s">
        <v>23</v>
      </c>
      <c r="B34" s="213"/>
      <c r="C34" s="213"/>
      <c r="D34" s="213"/>
      <c r="E34" s="213"/>
      <c r="F34" s="50"/>
      <c r="G34" s="54"/>
      <c r="H34" s="40"/>
      <c r="I34" s="40"/>
    </row>
    <row r="35" spans="1:9" ht="15" hidden="1">
      <c r="A35" s="35" t="s">
        <v>153</v>
      </c>
      <c r="B35" s="32" t="s">
        <v>59</v>
      </c>
      <c r="C35" s="32" t="s">
        <v>150</v>
      </c>
      <c r="D35" s="220">
        <v>244</v>
      </c>
      <c r="E35" s="241">
        <v>226</v>
      </c>
      <c r="F35" s="26"/>
      <c r="G35" s="37"/>
      <c r="H35" s="40"/>
      <c r="I35" s="43">
        <f aca="true" t="shared" si="2" ref="I35:I41">G35-H35</f>
        <v>0</v>
      </c>
    </row>
    <row r="36" spans="1:9" ht="12.75" customHeight="1" hidden="1">
      <c r="A36" s="23" t="s">
        <v>154</v>
      </c>
      <c r="B36" s="16" t="s">
        <v>59</v>
      </c>
      <c r="C36" s="16" t="s">
        <v>149</v>
      </c>
      <c r="D36" s="220"/>
      <c r="E36" s="241"/>
      <c r="F36" s="17"/>
      <c r="G36" s="37"/>
      <c r="H36" s="40"/>
      <c r="I36" s="43">
        <f t="shared" si="2"/>
        <v>0</v>
      </c>
    </row>
    <row r="37" spans="1:9" ht="15" hidden="1">
      <c r="A37" s="23" t="s">
        <v>69</v>
      </c>
      <c r="B37" s="16" t="s">
        <v>59</v>
      </c>
      <c r="C37" s="16" t="s">
        <v>150</v>
      </c>
      <c r="D37" s="220"/>
      <c r="E37" s="241"/>
      <c r="F37" s="17"/>
      <c r="G37" s="37"/>
      <c r="H37" s="40"/>
      <c r="I37" s="43">
        <f t="shared" si="2"/>
        <v>0</v>
      </c>
    </row>
    <row r="38" spans="1:9" ht="12.75" customHeight="1" hidden="1">
      <c r="A38" s="23" t="s">
        <v>70</v>
      </c>
      <c r="B38" s="16" t="s">
        <v>59</v>
      </c>
      <c r="C38" s="16" t="s">
        <v>150</v>
      </c>
      <c r="D38" s="220"/>
      <c r="E38" s="241"/>
      <c r="F38" s="17"/>
      <c r="G38" s="37"/>
      <c r="H38" s="40"/>
      <c r="I38" s="43">
        <f t="shared" si="2"/>
        <v>0</v>
      </c>
    </row>
    <row r="39" spans="1:9" ht="12.75" customHeight="1" hidden="1">
      <c r="A39" s="23"/>
      <c r="B39" s="16" t="s">
        <v>59</v>
      </c>
      <c r="C39" s="16" t="s">
        <v>150</v>
      </c>
      <c r="D39" s="220"/>
      <c r="E39" s="241"/>
      <c r="F39" s="17"/>
      <c r="G39" s="37"/>
      <c r="H39" s="40"/>
      <c r="I39" s="43">
        <f t="shared" si="2"/>
        <v>0</v>
      </c>
    </row>
    <row r="40" spans="1:9" ht="12.75" customHeight="1" hidden="1">
      <c r="A40" s="23"/>
      <c r="B40" s="16" t="s">
        <v>59</v>
      </c>
      <c r="C40" s="16" t="s">
        <v>150</v>
      </c>
      <c r="D40" s="220"/>
      <c r="E40" s="241"/>
      <c r="F40" s="17"/>
      <c r="G40" s="37"/>
      <c r="H40" s="40"/>
      <c r="I40" s="43">
        <f t="shared" si="2"/>
        <v>0</v>
      </c>
    </row>
    <row r="41" spans="1:9" ht="12.75" customHeight="1" hidden="1">
      <c r="A41" s="38"/>
      <c r="B41" s="16" t="s">
        <v>59</v>
      </c>
      <c r="C41" s="16" t="s">
        <v>150</v>
      </c>
      <c r="D41" s="220"/>
      <c r="E41" s="241"/>
      <c r="F41" s="17"/>
      <c r="G41" s="37"/>
      <c r="H41" s="40"/>
      <c r="I41" s="43">
        <f t="shared" si="2"/>
        <v>0</v>
      </c>
    </row>
    <row r="42" spans="1:9" ht="12.75" customHeight="1" hidden="1">
      <c r="A42" s="221" t="s">
        <v>25</v>
      </c>
      <c r="B42" s="221"/>
      <c r="C42" s="221"/>
      <c r="D42" s="220"/>
      <c r="E42" s="209">
        <f>G35+G36+G37+G38+G39+G40+G41</f>
        <v>0</v>
      </c>
      <c r="F42" s="209"/>
      <c r="G42" s="209"/>
      <c r="H42" s="52">
        <f>H35+H36+H37+H38+H39+H40+H41</f>
        <v>0</v>
      </c>
      <c r="I42" s="53">
        <f>E42-H42</f>
        <v>0</v>
      </c>
    </row>
    <row r="43" spans="1:9" ht="12.75" customHeight="1" hidden="1">
      <c r="A43" s="219" t="s">
        <v>127</v>
      </c>
      <c r="B43" s="219"/>
      <c r="C43" s="219"/>
      <c r="D43" s="219"/>
      <c r="E43" s="219"/>
      <c r="F43" s="50"/>
      <c r="G43" s="54"/>
      <c r="H43" s="40"/>
      <c r="I43" s="40"/>
    </row>
    <row r="44" spans="1:9" ht="12.75" customHeight="1" hidden="1">
      <c r="A44" s="31" t="s">
        <v>114</v>
      </c>
      <c r="B44" s="32" t="s">
        <v>59</v>
      </c>
      <c r="C44" s="32" t="s">
        <v>150</v>
      </c>
      <c r="D44" s="220">
        <v>244</v>
      </c>
      <c r="E44" s="241">
        <v>290</v>
      </c>
      <c r="F44" s="33"/>
      <c r="G44" s="37"/>
      <c r="H44" s="40"/>
      <c r="I44" s="43">
        <f>G44-H44</f>
        <v>0</v>
      </c>
    </row>
    <row r="45" spans="1:9" ht="12.75" customHeight="1" hidden="1">
      <c r="A45" s="38" t="s">
        <v>115</v>
      </c>
      <c r="B45" s="16" t="s">
        <v>59</v>
      </c>
      <c r="C45" s="16" t="s">
        <v>150</v>
      </c>
      <c r="D45" s="220"/>
      <c r="E45" s="241"/>
      <c r="F45" s="26"/>
      <c r="G45" s="37"/>
      <c r="H45" s="40"/>
      <c r="I45" s="43">
        <f>G45-H45</f>
        <v>0</v>
      </c>
    </row>
    <row r="46" spans="1:9" ht="12.75" customHeight="1" hidden="1">
      <c r="A46" s="221" t="s">
        <v>131</v>
      </c>
      <c r="B46" s="221"/>
      <c r="C46" s="221"/>
      <c r="D46" s="220"/>
      <c r="E46" s="209">
        <f>G45+G44</f>
        <v>0</v>
      </c>
      <c r="F46" s="209"/>
      <c r="G46" s="209"/>
      <c r="H46" s="52">
        <f>H44+H45</f>
        <v>0</v>
      </c>
      <c r="I46" s="53">
        <f>E46-H46</f>
        <v>0</v>
      </c>
    </row>
    <row r="47" spans="1:9" ht="12.75" customHeight="1" hidden="1">
      <c r="A47" s="219" t="s">
        <v>76</v>
      </c>
      <c r="B47" s="219"/>
      <c r="C47" s="219"/>
      <c r="D47" s="219"/>
      <c r="E47" s="219"/>
      <c r="F47" s="50"/>
      <c r="G47" s="54"/>
      <c r="H47" s="40"/>
      <c r="I47" s="40"/>
    </row>
    <row r="48" spans="1:9" ht="12.75" customHeight="1" hidden="1">
      <c r="A48" s="35" t="s">
        <v>79</v>
      </c>
      <c r="B48" s="32" t="s">
        <v>59</v>
      </c>
      <c r="C48" s="32" t="s">
        <v>150</v>
      </c>
      <c r="D48" s="220">
        <v>244</v>
      </c>
      <c r="E48" s="220"/>
      <c r="F48" s="10"/>
      <c r="G48" s="37"/>
      <c r="H48" s="40"/>
      <c r="I48" s="43">
        <f aca="true" t="shared" si="3" ref="I48:I54">G48-H48</f>
        <v>0</v>
      </c>
    </row>
    <row r="49" spans="1:9" ht="12.75" customHeight="1" hidden="1">
      <c r="A49" s="23" t="s">
        <v>155</v>
      </c>
      <c r="B49" s="16" t="s">
        <v>59</v>
      </c>
      <c r="C49" s="16" t="s">
        <v>150</v>
      </c>
      <c r="D49" s="220"/>
      <c r="E49" s="220"/>
      <c r="F49" s="33"/>
      <c r="G49" s="37"/>
      <c r="H49" s="40"/>
      <c r="I49" s="43">
        <f t="shared" si="3"/>
        <v>0</v>
      </c>
    </row>
    <row r="50" spans="1:9" ht="12.75" customHeight="1" hidden="1">
      <c r="A50" s="23" t="s">
        <v>156</v>
      </c>
      <c r="B50" s="16" t="s">
        <v>59</v>
      </c>
      <c r="C50" s="16" t="s">
        <v>150</v>
      </c>
      <c r="D50" s="220"/>
      <c r="E50" s="220"/>
      <c r="F50" s="33"/>
      <c r="G50" s="37"/>
      <c r="H50" s="40"/>
      <c r="I50" s="43">
        <f t="shared" si="3"/>
        <v>0</v>
      </c>
    </row>
    <row r="51" spans="1:9" ht="12.75" customHeight="1" hidden="1">
      <c r="A51" s="31" t="s">
        <v>82</v>
      </c>
      <c r="B51" s="16" t="s">
        <v>59</v>
      </c>
      <c r="C51" s="16" t="s">
        <v>150</v>
      </c>
      <c r="D51" s="220"/>
      <c r="E51" s="220"/>
      <c r="F51" s="33"/>
      <c r="G51" s="37"/>
      <c r="H51" s="40"/>
      <c r="I51" s="43">
        <f t="shared" si="3"/>
        <v>0</v>
      </c>
    </row>
    <row r="52" spans="1:9" ht="12.75" customHeight="1" hidden="1">
      <c r="A52" s="35" t="s">
        <v>157</v>
      </c>
      <c r="B52" s="16" t="s">
        <v>59</v>
      </c>
      <c r="C52" s="16" t="s">
        <v>150</v>
      </c>
      <c r="D52" s="220"/>
      <c r="E52" s="220"/>
      <c r="F52" s="33"/>
      <c r="G52" s="37"/>
      <c r="H52" s="40"/>
      <c r="I52" s="43">
        <f t="shared" si="3"/>
        <v>0</v>
      </c>
    </row>
    <row r="53" spans="1:9" ht="15" hidden="1">
      <c r="A53" s="23" t="s">
        <v>84</v>
      </c>
      <c r="B53" s="16" t="s">
        <v>59</v>
      </c>
      <c r="C53" s="16" t="s">
        <v>150</v>
      </c>
      <c r="D53" s="220"/>
      <c r="E53" s="220"/>
      <c r="F53" s="33"/>
      <c r="G53" s="37"/>
      <c r="H53" s="40"/>
      <c r="I53" s="43">
        <f t="shared" si="3"/>
        <v>0</v>
      </c>
    </row>
    <row r="54" spans="1:9" ht="12.75" customHeight="1" hidden="1">
      <c r="A54" s="23"/>
      <c r="B54" s="16" t="s">
        <v>59</v>
      </c>
      <c r="C54" s="16" t="s">
        <v>150</v>
      </c>
      <c r="D54" s="220"/>
      <c r="E54" s="220"/>
      <c r="F54" s="56"/>
      <c r="G54" s="37"/>
      <c r="H54" s="40"/>
      <c r="I54" s="43">
        <f t="shared" si="3"/>
        <v>0</v>
      </c>
    </row>
    <row r="55" spans="1:9" ht="12.75" customHeight="1" hidden="1">
      <c r="A55" s="221" t="s">
        <v>87</v>
      </c>
      <c r="B55" s="221"/>
      <c r="C55" s="221"/>
      <c r="D55" s="220"/>
      <c r="E55" s="229">
        <f>G48+G49+G50+G51+G52+G53+G54</f>
        <v>0</v>
      </c>
      <c r="F55" s="229"/>
      <c r="G55" s="229"/>
      <c r="H55" s="52">
        <f>H48+H49+H50+H51+H52+H53+H54</f>
        <v>0</v>
      </c>
      <c r="I55" s="53">
        <f>E55-H55</f>
        <v>0</v>
      </c>
    </row>
    <row r="56" spans="1:9" ht="12.75" customHeight="1" hidden="1">
      <c r="A56" s="219" t="s">
        <v>158</v>
      </c>
      <c r="B56" s="219"/>
      <c r="C56" s="219"/>
      <c r="D56" s="219"/>
      <c r="E56" s="219"/>
      <c r="F56" s="50"/>
      <c r="G56" s="54"/>
      <c r="H56" s="40"/>
      <c r="I56" s="40"/>
    </row>
    <row r="57" spans="1:9" ht="12.75" customHeight="1" hidden="1">
      <c r="A57" s="35" t="s">
        <v>107</v>
      </c>
      <c r="B57" s="32" t="s">
        <v>59</v>
      </c>
      <c r="C57" s="32" t="s">
        <v>150</v>
      </c>
      <c r="D57" s="220">
        <v>244</v>
      </c>
      <c r="E57" s="220">
        <v>340</v>
      </c>
      <c r="F57" s="10"/>
      <c r="G57" s="37"/>
      <c r="H57" s="40"/>
      <c r="I57" s="43">
        <f>G57-H57</f>
        <v>0</v>
      </c>
    </row>
    <row r="58" spans="1:9" ht="15" hidden="1">
      <c r="A58" s="23" t="s">
        <v>106</v>
      </c>
      <c r="B58" s="16" t="s">
        <v>59</v>
      </c>
      <c r="C58" s="16" t="s">
        <v>150</v>
      </c>
      <c r="D58" s="220"/>
      <c r="E58" s="220"/>
      <c r="F58" s="55"/>
      <c r="G58" s="37"/>
      <c r="H58" s="40"/>
      <c r="I58" s="43">
        <f>G58-H58</f>
        <v>0</v>
      </c>
    </row>
    <row r="59" spans="1:9" ht="12.75" customHeight="1" hidden="1">
      <c r="A59" s="23" t="s">
        <v>108</v>
      </c>
      <c r="B59" s="16" t="s">
        <v>59</v>
      </c>
      <c r="C59" s="16" t="s">
        <v>150</v>
      </c>
      <c r="D59" s="220"/>
      <c r="E59" s="220"/>
      <c r="F59" s="55"/>
      <c r="G59" s="37"/>
      <c r="H59" s="40"/>
      <c r="I59" s="43">
        <f>G59-H59</f>
        <v>0</v>
      </c>
    </row>
    <row r="60" spans="1:9" ht="12.75" customHeight="1" hidden="1">
      <c r="A60" s="23" t="s">
        <v>109</v>
      </c>
      <c r="B60" s="16" t="s">
        <v>59</v>
      </c>
      <c r="C60" s="16" t="s">
        <v>150</v>
      </c>
      <c r="D60" s="220"/>
      <c r="E60" s="220"/>
      <c r="F60" s="55"/>
      <c r="G60" s="37"/>
      <c r="H60" s="40"/>
      <c r="I60" s="43">
        <f>G60-H60</f>
        <v>0</v>
      </c>
    </row>
    <row r="61" spans="1:9" ht="15" hidden="1">
      <c r="A61" s="23"/>
      <c r="B61" s="16" t="s">
        <v>59</v>
      </c>
      <c r="C61" s="16" t="s">
        <v>150</v>
      </c>
      <c r="D61" s="220"/>
      <c r="E61" s="220"/>
      <c r="F61" s="51"/>
      <c r="G61" s="37"/>
      <c r="H61" s="40"/>
      <c r="I61" s="43">
        <f>G61-H61</f>
        <v>0</v>
      </c>
    </row>
    <row r="62" spans="1:9" ht="15" hidden="1">
      <c r="A62" s="215" t="s">
        <v>112</v>
      </c>
      <c r="B62" s="215"/>
      <c r="C62" s="215"/>
      <c r="D62" s="220"/>
      <c r="E62" s="235">
        <f>G57+G58+G59+G60+G61</f>
        <v>0</v>
      </c>
      <c r="F62" s="235"/>
      <c r="G62" s="235"/>
      <c r="H62" s="52">
        <f>H57+H58+H59+H60+H61</f>
        <v>0</v>
      </c>
      <c r="I62" s="53">
        <f>E62-H62</f>
        <v>0</v>
      </c>
    </row>
    <row r="63" spans="1:9" ht="15">
      <c r="A63" s="238" t="s">
        <v>132</v>
      </c>
      <c r="B63" s="238"/>
      <c r="C63" s="238"/>
      <c r="D63" s="238"/>
      <c r="E63" s="238"/>
      <c r="F63" s="57"/>
      <c r="G63" s="58">
        <f>E13+E21+E24+E33+E42+E46+E62+E55</f>
        <v>0</v>
      </c>
      <c r="H63" s="59">
        <f>H13+H21+H24+H33+H42+H46+H55+H62</f>
        <v>0</v>
      </c>
      <c r="I63" s="53">
        <f>G63-H63</f>
        <v>0</v>
      </c>
    </row>
    <row r="64" spans="1:9" ht="15">
      <c r="A64" s="238" t="s">
        <v>147</v>
      </c>
      <c r="B64" s="238"/>
      <c r="C64" s="238"/>
      <c r="D64" s="238"/>
      <c r="E64" s="238"/>
      <c r="F64" s="60">
        <f>F4+F5</f>
        <v>0</v>
      </c>
      <c r="G64" s="43">
        <f>G4+G5+E10+E13+E21+E24+E33+E42+E46+E55+E62</f>
        <v>343091</v>
      </c>
      <c r="H64" s="52">
        <f>H4+H5+H10+H13+H21+H24+H33+H42+H46+H55+H62</f>
        <v>210763.85</v>
      </c>
      <c r="I64" s="43">
        <f>G64-H64</f>
        <v>132327.15</v>
      </c>
    </row>
    <row r="68" spans="1:8" ht="15">
      <c r="A68" s="240" t="s">
        <v>183</v>
      </c>
      <c r="B68" s="240"/>
      <c r="C68" s="240"/>
      <c r="D68" s="240"/>
      <c r="E68" s="240"/>
      <c r="F68" s="240"/>
      <c r="G68" s="240"/>
      <c r="H68" s="48"/>
    </row>
    <row r="69" spans="1:9" ht="60">
      <c r="A69" s="9" t="s">
        <v>209</v>
      </c>
      <c r="B69" s="10" t="s">
        <v>1</v>
      </c>
      <c r="C69" s="10" t="s">
        <v>2</v>
      </c>
      <c r="D69" s="10" t="s">
        <v>3</v>
      </c>
      <c r="E69" s="11" t="s">
        <v>4</v>
      </c>
      <c r="F69" s="49" t="s">
        <v>5</v>
      </c>
      <c r="G69" s="49" t="s">
        <v>6</v>
      </c>
      <c r="H69" s="49" t="s">
        <v>8</v>
      </c>
      <c r="I69" s="49" t="s">
        <v>9</v>
      </c>
    </row>
    <row r="70" spans="1:9" ht="15">
      <c r="A70" s="242" t="s">
        <v>12</v>
      </c>
      <c r="B70" s="16" t="s">
        <v>59</v>
      </c>
      <c r="C70" s="16" t="s">
        <v>206</v>
      </c>
      <c r="D70" s="17">
        <v>111</v>
      </c>
      <c r="E70" s="17">
        <v>211</v>
      </c>
      <c r="F70" s="17"/>
      <c r="G70" s="37">
        <v>69344.85</v>
      </c>
      <c r="H70" s="43">
        <f>G70</f>
        <v>69344.85</v>
      </c>
      <c r="I70" s="43">
        <f>G70-H70</f>
        <v>0</v>
      </c>
    </row>
    <row r="71" spans="1:9" ht="15">
      <c r="A71" s="243"/>
      <c r="B71" s="16" t="s">
        <v>59</v>
      </c>
      <c r="C71" s="16" t="s">
        <v>206</v>
      </c>
      <c r="D71" s="17">
        <v>119</v>
      </c>
      <c r="E71" s="17">
        <v>213</v>
      </c>
      <c r="F71" s="17"/>
      <c r="G71" s="37">
        <v>20942.15</v>
      </c>
      <c r="H71" s="43">
        <f>G71</f>
        <v>20942.15</v>
      </c>
      <c r="I71" s="43">
        <f>G71-H71</f>
        <v>0</v>
      </c>
    </row>
    <row r="72" spans="1:9" ht="12.75" customHeight="1" hidden="1">
      <c r="A72" s="244" t="s">
        <v>16</v>
      </c>
      <c r="B72" s="245"/>
      <c r="C72" s="245"/>
      <c r="D72" s="245"/>
      <c r="E72" s="246"/>
      <c r="F72" s="50"/>
      <c r="G72" s="37"/>
      <c r="H72" s="40"/>
      <c r="I72" s="40"/>
    </row>
    <row r="73" spans="1:9" ht="15" customHeight="1" hidden="1">
      <c r="A73" s="23" t="s">
        <v>17</v>
      </c>
      <c r="B73" s="16" t="s">
        <v>59</v>
      </c>
      <c r="C73" s="16" t="s">
        <v>150</v>
      </c>
      <c r="D73" s="217">
        <v>112</v>
      </c>
      <c r="E73" s="217">
        <v>212</v>
      </c>
      <c r="F73" s="10"/>
      <c r="G73" s="37">
        <v>0</v>
      </c>
      <c r="H73" s="40"/>
      <c r="I73" s="43">
        <f>G73-H73</f>
        <v>0</v>
      </c>
    </row>
    <row r="74" spans="1:9" ht="15" customHeight="1" hidden="1">
      <c r="A74" s="23" t="s">
        <v>151</v>
      </c>
      <c r="B74" s="16" t="s">
        <v>59</v>
      </c>
      <c r="C74" s="16" t="s">
        <v>150</v>
      </c>
      <c r="D74" s="247"/>
      <c r="E74" s="247"/>
      <c r="F74" s="33"/>
      <c r="G74" s="37">
        <v>0</v>
      </c>
      <c r="H74" s="40"/>
      <c r="I74" s="43">
        <f>G74-H74</f>
        <v>0</v>
      </c>
    </row>
    <row r="75" spans="1:9" ht="15" customHeight="1" hidden="1">
      <c r="A75" s="23" t="s">
        <v>152</v>
      </c>
      <c r="B75" s="16" t="s">
        <v>59</v>
      </c>
      <c r="C75" s="16" t="s">
        <v>150</v>
      </c>
      <c r="D75" s="247"/>
      <c r="E75" s="241"/>
      <c r="F75" s="51"/>
      <c r="G75" s="37">
        <v>0</v>
      </c>
      <c r="H75" s="40"/>
      <c r="I75" s="43">
        <f>G75-H75</f>
        <v>0</v>
      </c>
    </row>
    <row r="76" spans="1:9" ht="12.75" customHeight="1" hidden="1">
      <c r="A76" s="248" t="s">
        <v>22</v>
      </c>
      <c r="B76" s="249"/>
      <c r="C76" s="250"/>
      <c r="D76" s="241"/>
      <c r="E76" s="251">
        <f>G75+G73+G74</f>
        <v>0</v>
      </c>
      <c r="F76" s="252"/>
      <c r="G76" s="229"/>
      <c r="H76" s="52">
        <f>H73+H74+H75</f>
        <v>0</v>
      </c>
      <c r="I76" s="53">
        <f>E76-H76</f>
        <v>0</v>
      </c>
    </row>
    <row r="77" spans="1:9" ht="12.75" customHeight="1" hidden="1">
      <c r="A77" s="244" t="s">
        <v>26</v>
      </c>
      <c r="B77" s="245"/>
      <c r="C77" s="245"/>
      <c r="D77" s="245"/>
      <c r="E77" s="246"/>
      <c r="F77" s="50"/>
      <c r="G77" s="37"/>
      <c r="H77" s="40"/>
      <c r="I77" s="40"/>
    </row>
    <row r="78" spans="1:9" ht="15" customHeight="1" hidden="1">
      <c r="A78" s="23" t="s">
        <v>27</v>
      </c>
      <c r="B78" s="16" t="s">
        <v>59</v>
      </c>
      <c r="C78" s="16" t="s">
        <v>150</v>
      </c>
      <c r="D78" s="217">
        <v>244</v>
      </c>
      <c r="E78" s="17">
        <v>221</v>
      </c>
      <c r="F78" s="17"/>
      <c r="G78" s="37">
        <v>0</v>
      </c>
      <c r="H78" s="40"/>
      <c r="I78" s="43">
        <f>G78-H78</f>
        <v>0</v>
      </c>
    </row>
    <row r="79" spans="1:9" ht="12.75" customHeight="1" hidden="1">
      <c r="A79" s="248" t="s">
        <v>28</v>
      </c>
      <c r="B79" s="249"/>
      <c r="C79" s="250"/>
      <c r="D79" s="241"/>
      <c r="E79" s="251">
        <f>G78</f>
        <v>0</v>
      </c>
      <c r="F79" s="252"/>
      <c r="G79" s="229"/>
      <c r="H79" s="52">
        <f>H78</f>
        <v>0</v>
      </c>
      <c r="I79" s="53">
        <f>E79-H79</f>
        <v>0</v>
      </c>
    </row>
    <row r="80" spans="1:9" ht="12.75" customHeight="1" hidden="1">
      <c r="A80" s="244" t="s">
        <v>32</v>
      </c>
      <c r="B80" s="245"/>
      <c r="C80" s="245"/>
      <c r="D80" s="245"/>
      <c r="E80" s="246"/>
      <c r="F80" s="50"/>
      <c r="G80" s="54"/>
      <c r="H80" s="40"/>
      <c r="I80" s="40"/>
    </row>
    <row r="81" spans="1:9" ht="15" customHeight="1" hidden="1">
      <c r="A81" s="35"/>
      <c r="B81" s="32" t="s">
        <v>59</v>
      </c>
      <c r="C81" s="32" t="s">
        <v>150</v>
      </c>
      <c r="D81" s="217">
        <v>244</v>
      </c>
      <c r="E81" s="217">
        <v>223</v>
      </c>
      <c r="F81" s="26"/>
      <c r="G81" s="37"/>
      <c r="H81" s="40"/>
      <c r="I81" s="43">
        <f aca="true" t="shared" si="4" ref="I81:I86">G81-H81</f>
        <v>0</v>
      </c>
    </row>
    <row r="82" spans="1:9" ht="12.75" customHeight="1" hidden="1">
      <c r="A82" s="23"/>
      <c r="B82" s="16" t="s">
        <v>59</v>
      </c>
      <c r="C82" s="16" t="s">
        <v>150</v>
      </c>
      <c r="D82" s="247"/>
      <c r="E82" s="247"/>
      <c r="F82" s="17"/>
      <c r="G82" s="37"/>
      <c r="H82" s="40"/>
      <c r="I82" s="43">
        <f t="shared" si="4"/>
        <v>0</v>
      </c>
    </row>
    <row r="83" spans="1:9" ht="15" customHeight="1" hidden="1">
      <c r="A83" s="23"/>
      <c r="B83" s="16" t="s">
        <v>59</v>
      </c>
      <c r="C83" s="16" t="s">
        <v>150</v>
      </c>
      <c r="D83" s="247"/>
      <c r="E83" s="247"/>
      <c r="F83" s="17"/>
      <c r="G83" s="37"/>
      <c r="H83" s="40"/>
      <c r="I83" s="43">
        <f t="shared" si="4"/>
        <v>0</v>
      </c>
    </row>
    <row r="84" spans="1:9" ht="12.75" customHeight="1" hidden="1">
      <c r="A84" s="23"/>
      <c r="B84" s="16" t="s">
        <v>59</v>
      </c>
      <c r="C84" s="16" t="s">
        <v>150</v>
      </c>
      <c r="D84" s="247"/>
      <c r="E84" s="247"/>
      <c r="F84" s="17"/>
      <c r="G84" s="37"/>
      <c r="H84" s="40"/>
      <c r="I84" s="43">
        <f t="shared" si="4"/>
        <v>0</v>
      </c>
    </row>
    <row r="85" spans="1:9" ht="12.75" customHeight="1" hidden="1">
      <c r="A85" s="23"/>
      <c r="B85" s="16" t="s">
        <v>59</v>
      </c>
      <c r="C85" s="16" t="s">
        <v>150</v>
      </c>
      <c r="D85" s="247"/>
      <c r="E85" s="247"/>
      <c r="F85" s="17"/>
      <c r="G85" s="37"/>
      <c r="H85" s="40"/>
      <c r="I85" s="43">
        <f t="shared" si="4"/>
        <v>0</v>
      </c>
    </row>
    <row r="86" spans="1:9" ht="12.75" customHeight="1" hidden="1">
      <c r="A86" s="23"/>
      <c r="B86" s="16" t="s">
        <v>59</v>
      </c>
      <c r="C86" s="16" t="s">
        <v>150</v>
      </c>
      <c r="D86" s="247"/>
      <c r="E86" s="241"/>
      <c r="F86" s="17"/>
      <c r="G86" s="37"/>
      <c r="H86" s="40"/>
      <c r="I86" s="43">
        <f t="shared" si="4"/>
        <v>0</v>
      </c>
    </row>
    <row r="87" spans="1:9" ht="12.75" customHeight="1" hidden="1">
      <c r="A87" s="248" t="s">
        <v>41</v>
      </c>
      <c r="B87" s="249"/>
      <c r="C87" s="250"/>
      <c r="D87" s="241"/>
      <c r="E87" s="251">
        <f>G81+G82+G83+G84+G85+G86</f>
        <v>0</v>
      </c>
      <c r="F87" s="252"/>
      <c r="G87" s="229"/>
      <c r="H87" s="52">
        <f>H81+H82+H83+H84+H85+H86</f>
        <v>0</v>
      </c>
      <c r="I87" s="53">
        <f>E87-H87</f>
        <v>0</v>
      </c>
    </row>
    <row r="88" spans="1:9" ht="12.75" customHeight="1" hidden="1">
      <c r="A88" s="244" t="s">
        <v>42</v>
      </c>
      <c r="B88" s="245"/>
      <c r="C88" s="245"/>
      <c r="D88" s="245"/>
      <c r="E88" s="246"/>
      <c r="F88" s="50"/>
      <c r="G88" s="54"/>
      <c r="H88" s="40"/>
      <c r="I88" s="40"/>
    </row>
    <row r="89" spans="1:9" ht="12.75" customHeight="1" hidden="1">
      <c r="A89" s="35"/>
      <c r="B89" s="32" t="s">
        <v>59</v>
      </c>
      <c r="C89" s="32" t="s">
        <v>150</v>
      </c>
      <c r="D89" s="217">
        <v>244</v>
      </c>
      <c r="E89" s="17">
        <v>224</v>
      </c>
      <c r="F89" s="17"/>
      <c r="G89" s="37"/>
      <c r="H89" s="40"/>
      <c r="I89" s="43">
        <f>G89-H89</f>
        <v>0</v>
      </c>
    </row>
    <row r="90" spans="1:9" ht="12.75" customHeight="1" hidden="1">
      <c r="A90" s="248" t="s">
        <v>44</v>
      </c>
      <c r="B90" s="249"/>
      <c r="C90" s="250"/>
      <c r="D90" s="241"/>
      <c r="E90" s="251">
        <f>G89</f>
        <v>0</v>
      </c>
      <c r="F90" s="252"/>
      <c r="G90" s="229"/>
      <c r="H90" s="52">
        <f>H89</f>
        <v>0</v>
      </c>
      <c r="I90" s="53">
        <f>E90-H90</f>
        <v>0</v>
      </c>
    </row>
    <row r="91" spans="1:9" ht="15" customHeight="1" hidden="1">
      <c r="A91" s="244" t="s">
        <v>45</v>
      </c>
      <c r="B91" s="245"/>
      <c r="C91" s="245"/>
      <c r="D91" s="245"/>
      <c r="E91" s="246"/>
      <c r="F91" s="50"/>
      <c r="G91" s="54"/>
      <c r="H91" s="40"/>
      <c r="I91" s="40"/>
    </row>
    <row r="92" spans="1:9" ht="12.75" customHeight="1" hidden="1">
      <c r="A92" s="35" t="s">
        <v>56</v>
      </c>
      <c r="B92" s="32" t="s">
        <v>59</v>
      </c>
      <c r="C92" s="32" t="s">
        <v>150</v>
      </c>
      <c r="D92" s="217">
        <v>244</v>
      </c>
      <c r="E92" s="217">
        <v>225</v>
      </c>
      <c r="F92" s="33"/>
      <c r="G92" s="37"/>
      <c r="H92" s="40"/>
      <c r="I92" s="43">
        <f aca="true" t="shared" si="5" ref="I92:I98">G92-H92</f>
        <v>0</v>
      </c>
    </row>
    <row r="93" spans="1:9" ht="12.75" customHeight="1" hidden="1">
      <c r="A93" s="23" t="s">
        <v>57</v>
      </c>
      <c r="B93" s="16" t="s">
        <v>59</v>
      </c>
      <c r="C93" s="16" t="s">
        <v>150</v>
      </c>
      <c r="D93" s="247"/>
      <c r="E93" s="247"/>
      <c r="F93" s="55"/>
      <c r="G93" s="37"/>
      <c r="H93" s="40"/>
      <c r="I93" s="43">
        <f t="shared" si="5"/>
        <v>0</v>
      </c>
    </row>
    <row r="94" spans="1:9" ht="12.75" customHeight="1" hidden="1">
      <c r="A94" s="23" t="s">
        <v>60</v>
      </c>
      <c r="B94" s="16" t="s">
        <v>59</v>
      </c>
      <c r="C94" s="16" t="s">
        <v>150</v>
      </c>
      <c r="D94" s="247"/>
      <c r="E94" s="247"/>
      <c r="F94" s="55"/>
      <c r="G94" s="37"/>
      <c r="H94" s="40"/>
      <c r="I94" s="43">
        <f t="shared" si="5"/>
        <v>0</v>
      </c>
    </row>
    <row r="95" spans="1:9" ht="12.75" customHeight="1" hidden="1">
      <c r="A95" s="23"/>
      <c r="B95" s="16" t="s">
        <v>59</v>
      </c>
      <c r="C95" s="16" t="s">
        <v>150</v>
      </c>
      <c r="D95" s="247"/>
      <c r="E95" s="247"/>
      <c r="F95" s="55"/>
      <c r="G95" s="37"/>
      <c r="H95" s="40"/>
      <c r="I95" s="43">
        <f t="shared" si="5"/>
        <v>0</v>
      </c>
    </row>
    <row r="96" spans="1:9" ht="12.75" customHeight="1" hidden="1">
      <c r="A96" s="23"/>
      <c r="B96" s="16" t="s">
        <v>59</v>
      </c>
      <c r="C96" s="16" t="s">
        <v>149</v>
      </c>
      <c r="D96" s="247"/>
      <c r="E96" s="247"/>
      <c r="F96" s="55"/>
      <c r="G96" s="37"/>
      <c r="H96" s="40"/>
      <c r="I96" s="43">
        <f t="shared" si="5"/>
        <v>0</v>
      </c>
    </row>
    <row r="97" spans="1:9" ht="12.75" customHeight="1" hidden="1">
      <c r="A97" s="23"/>
      <c r="B97" s="16" t="s">
        <v>59</v>
      </c>
      <c r="C97" s="16" t="s">
        <v>150</v>
      </c>
      <c r="D97" s="247"/>
      <c r="E97" s="247"/>
      <c r="F97" s="55"/>
      <c r="G97" s="37"/>
      <c r="H97" s="40"/>
      <c r="I97" s="43">
        <f t="shared" si="5"/>
        <v>0</v>
      </c>
    </row>
    <row r="98" spans="1:9" ht="12.75" customHeight="1" hidden="1">
      <c r="A98" s="38"/>
      <c r="B98" s="16" t="s">
        <v>59</v>
      </c>
      <c r="C98" s="16" t="s">
        <v>150</v>
      </c>
      <c r="D98" s="247"/>
      <c r="E98" s="241"/>
      <c r="F98" s="51"/>
      <c r="G98" s="37"/>
      <c r="H98" s="40"/>
      <c r="I98" s="43">
        <f t="shared" si="5"/>
        <v>0</v>
      </c>
    </row>
    <row r="99" spans="1:9" ht="12.75" customHeight="1" hidden="1">
      <c r="A99" s="253" t="s">
        <v>61</v>
      </c>
      <c r="B99" s="254"/>
      <c r="C99" s="255"/>
      <c r="D99" s="241"/>
      <c r="E99" s="251">
        <f>G92+G93+G94+G95+G96+G97+G98</f>
        <v>0</v>
      </c>
      <c r="F99" s="252"/>
      <c r="G99" s="229"/>
      <c r="H99" s="52">
        <f>H92+H93+H94+H95+H96+H97+H98</f>
        <v>0</v>
      </c>
      <c r="I99" s="53">
        <f>E99-H99</f>
        <v>0</v>
      </c>
    </row>
    <row r="100" spans="1:9" ht="12.75" customHeight="1" hidden="1">
      <c r="A100" s="244" t="s">
        <v>23</v>
      </c>
      <c r="B100" s="245"/>
      <c r="C100" s="245"/>
      <c r="D100" s="245"/>
      <c r="E100" s="246"/>
      <c r="F100" s="50"/>
      <c r="G100" s="54"/>
      <c r="H100" s="40"/>
      <c r="I100" s="40"/>
    </row>
    <row r="101" spans="1:9" ht="15" customHeight="1" hidden="1">
      <c r="A101" s="35" t="s">
        <v>153</v>
      </c>
      <c r="B101" s="32" t="s">
        <v>59</v>
      </c>
      <c r="C101" s="32" t="s">
        <v>150</v>
      </c>
      <c r="D101" s="217">
        <v>244</v>
      </c>
      <c r="E101" s="217">
        <v>226</v>
      </c>
      <c r="F101" s="26"/>
      <c r="G101" s="37"/>
      <c r="H101" s="40"/>
      <c r="I101" s="43">
        <f aca="true" t="shared" si="6" ref="I101:I107">G101-H101</f>
        <v>0</v>
      </c>
    </row>
    <row r="102" spans="1:9" ht="12.75" customHeight="1" hidden="1">
      <c r="A102" s="23" t="s">
        <v>154</v>
      </c>
      <c r="B102" s="16" t="s">
        <v>59</v>
      </c>
      <c r="C102" s="16" t="s">
        <v>149</v>
      </c>
      <c r="D102" s="247"/>
      <c r="E102" s="247"/>
      <c r="F102" s="17"/>
      <c r="G102" s="37"/>
      <c r="H102" s="40"/>
      <c r="I102" s="43">
        <f t="shared" si="6"/>
        <v>0</v>
      </c>
    </row>
    <row r="103" spans="1:9" ht="15" customHeight="1" hidden="1">
      <c r="A103" s="23" t="s">
        <v>69</v>
      </c>
      <c r="B103" s="16" t="s">
        <v>59</v>
      </c>
      <c r="C103" s="16" t="s">
        <v>150</v>
      </c>
      <c r="D103" s="247"/>
      <c r="E103" s="247"/>
      <c r="F103" s="17"/>
      <c r="G103" s="37"/>
      <c r="H103" s="40"/>
      <c r="I103" s="43">
        <f t="shared" si="6"/>
        <v>0</v>
      </c>
    </row>
    <row r="104" spans="1:9" ht="12.75" customHeight="1" hidden="1">
      <c r="A104" s="23" t="s">
        <v>70</v>
      </c>
      <c r="B104" s="16" t="s">
        <v>59</v>
      </c>
      <c r="C104" s="16" t="s">
        <v>150</v>
      </c>
      <c r="D104" s="247"/>
      <c r="E104" s="247"/>
      <c r="F104" s="17"/>
      <c r="G104" s="37"/>
      <c r="H104" s="40"/>
      <c r="I104" s="43">
        <f t="shared" si="6"/>
        <v>0</v>
      </c>
    </row>
    <row r="105" spans="1:9" ht="12.75" customHeight="1" hidden="1">
      <c r="A105" s="23"/>
      <c r="B105" s="16" t="s">
        <v>59</v>
      </c>
      <c r="C105" s="16" t="s">
        <v>150</v>
      </c>
      <c r="D105" s="247"/>
      <c r="E105" s="247"/>
      <c r="F105" s="17"/>
      <c r="G105" s="37"/>
      <c r="H105" s="40"/>
      <c r="I105" s="43">
        <f t="shared" si="6"/>
        <v>0</v>
      </c>
    </row>
    <row r="106" spans="1:9" ht="12.75" customHeight="1" hidden="1">
      <c r="A106" s="23"/>
      <c r="B106" s="16" t="s">
        <v>59</v>
      </c>
      <c r="C106" s="16" t="s">
        <v>150</v>
      </c>
      <c r="D106" s="247"/>
      <c r="E106" s="247"/>
      <c r="F106" s="17"/>
      <c r="G106" s="37"/>
      <c r="H106" s="40"/>
      <c r="I106" s="43">
        <f t="shared" si="6"/>
        <v>0</v>
      </c>
    </row>
    <row r="107" spans="1:9" ht="12.75" customHeight="1" hidden="1">
      <c r="A107" s="38"/>
      <c r="B107" s="16" t="s">
        <v>59</v>
      </c>
      <c r="C107" s="16" t="s">
        <v>150</v>
      </c>
      <c r="D107" s="247"/>
      <c r="E107" s="241"/>
      <c r="F107" s="17"/>
      <c r="G107" s="37"/>
      <c r="H107" s="40"/>
      <c r="I107" s="43">
        <f t="shared" si="6"/>
        <v>0</v>
      </c>
    </row>
    <row r="108" spans="1:9" ht="12.75" customHeight="1" hidden="1">
      <c r="A108" s="253" t="s">
        <v>25</v>
      </c>
      <c r="B108" s="254"/>
      <c r="C108" s="255"/>
      <c r="D108" s="241"/>
      <c r="E108" s="251">
        <f>G101+G102+G103+G104+G105+G106+G107</f>
        <v>0</v>
      </c>
      <c r="F108" s="252"/>
      <c r="G108" s="229"/>
      <c r="H108" s="52">
        <f>H101+H102+H103+H104+H105+H106+H107</f>
        <v>0</v>
      </c>
      <c r="I108" s="53">
        <f>E108-H108</f>
        <v>0</v>
      </c>
    </row>
    <row r="109" spans="1:9" ht="12.75" customHeight="1" hidden="1">
      <c r="A109" s="256" t="s">
        <v>127</v>
      </c>
      <c r="B109" s="257"/>
      <c r="C109" s="257"/>
      <c r="D109" s="257"/>
      <c r="E109" s="258"/>
      <c r="F109" s="50"/>
      <c r="G109" s="54"/>
      <c r="H109" s="40"/>
      <c r="I109" s="40"/>
    </row>
    <row r="110" spans="1:9" ht="12.75" customHeight="1" hidden="1">
      <c r="A110" s="31" t="s">
        <v>114</v>
      </c>
      <c r="B110" s="32" t="s">
        <v>59</v>
      </c>
      <c r="C110" s="32" t="s">
        <v>150</v>
      </c>
      <c r="D110" s="217">
        <v>244</v>
      </c>
      <c r="E110" s="217">
        <v>290</v>
      </c>
      <c r="F110" s="33"/>
      <c r="G110" s="37"/>
      <c r="H110" s="40"/>
      <c r="I110" s="43">
        <f>G110-H110</f>
        <v>0</v>
      </c>
    </row>
    <row r="111" spans="1:9" ht="12.75" customHeight="1" hidden="1">
      <c r="A111" s="38" t="s">
        <v>115</v>
      </c>
      <c r="B111" s="16" t="s">
        <v>59</v>
      </c>
      <c r="C111" s="16" t="s">
        <v>150</v>
      </c>
      <c r="D111" s="247"/>
      <c r="E111" s="241"/>
      <c r="F111" s="26"/>
      <c r="G111" s="37"/>
      <c r="H111" s="40"/>
      <c r="I111" s="43">
        <f>G111-H111</f>
        <v>0</v>
      </c>
    </row>
    <row r="112" spans="1:9" ht="12.75" customHeight="1" hidden="1">
      <c r="A112" s="253" t="s">
        <v>131</v>
      </c>
      <c r="B112" s="254"/>
      <c r="C112" s="255"/>
      <c r="D112" s="241"/>
      <c r="E112" s="251">
        <f>G111+G110</f>
        <v>0</v>
      </c>
      <c r="F112" s="252"/>
      <c r="G112" s="229"/>
      <c r="H112" s="52">
        <f>H110+H111</f>
        <v>0</v>
      </c>
      <c r="I112" s="53">
        <f>E112-H112</f>
        <v>0</v>
      </c>
    </row>
    <row r="113" spans="1:9" ht="12.75" customHeight="1" hidden="1">
      <c r="A113" s="256" t="s">
        <v>76</v>
      </c>
      <c r="B113" s="257"/>
      <c r="C113" s="257"/>
      <c r="D113" s="257"/>
      <c r="E113" s="258"/>
      <c r="F113" s="50"/>
      <c r="G113" s="54"/>
      <c r="H113" s="40"/>
      <c r="I113" s="40"/>
    </row>
    <row r="114" spans="1:9" ht="12.75" customHeight="1" hidden="1">
      <c r="A114" s="35" t="s">
        <v>79</v>
      </c>
      <c r="B114" s="32" t="s">
        <v>59</v>
      </c>
      <c r="C114" s="32" t="s">
        <v>150</v>
      </c>
      <c r="D114" s="217">
        <v>244</v>
      </c>
      <c r="E114" s="217"/>
      <c r="F114" s="10"/>
      <c r="G114" s="37"/>
      <c r="H114" s="40"/>
      <c r="I114" s="43">
        <f aca="true" t="shared" si="7" ref="I114:I120">G114-H114</f>
        <v>0</v>
      </c>
    </row>
    <row r="115" spans="1:9" ht="12.75" customHeight="1" hidden="1">
      <c r="A115" s="23" t="s">
        <v>155</v>
      </c>
      <c r="B115" s="16" t="s">
        <v>59</v>
      </c>
      <c r="C115" s="16" t="s">
        <v>150</v>
      </c>
      <c r="D115" s="247"/>
      <c r="E115" s="247"/>
      <c r="F115" s="33"/>
      <c r="G115" s="37"/>
      <c r="H115" s="40"/>
      <c r="I115" s="43">
        <f t="shared" si="7"/>
        <v>0</v>
      </c>
    </row>
    <row r="116" spans="1:9" ht="12.75" customHeight="1" hidden="1">
      <c r="A116" s="23" t="s">
        <v>156</v>
      </c>
      <c r="B116" s="16" t="s">
        <v>59</v>
      </c>
      <c r="C116" s="16" t="s">
        <v>150</v>
      </c>
      <c r="D116" s="247"/>
      <c r="E116" s="247"/>
      <c r="F116" s="33"/>
      <c r="G116" s="37"/>
      <c r="H116" s="40"/>
      <c r="I116" s="43">
        <f t="shared" si="7"/>
        <v>0</v>
      </c>
    </row>
    <row r="117" spans="1:9" ht="12.75" customHeight="1" hidden="1">
      <c r="A117" s="31" t="s">
        <v>82</v>
      </c>
      <c r="B117" s="16" t="s">
        <v>59</v>
      </c>
      <c r="C117" s="16" t="s">
        <v>150</v>
      </c>
      <c r="D117" s="247"/>
      <c r="E117" s="247"/>
      <c r="F117" s="33"/>
      <c r="G117" s="37"/>
      <c r="H117" s="40"/>
      <c r="I117" s="43">
        <f t="shared" si="7"/>
        <v>0</v>
      </c>
    </row>
    <row r="118" spans="1:9" ht="12.75" customHeight="1" hidden="1">
      <c r="A118" s="35" t="s">
        <v>157</v>
      </c>
      <c r="B118" s="16" t="s">
        <v>59</v>
      </c>
      <c r="C118" s="16" t="s">
        <v>150</v>
      </c>
      <c r="D118" s="247"/>
      <c r="E118" s="247"/>
      <c r="F118" s="33"/>
      <c r="G118" s="37"/>
      <c r="H118" s="40"/>
      <c r="I118" s="43">
        <f t="shared" si="7"/>
        <v>0</v>
      </c>
    </row>
    <row r="119" spans="1:9" ht="15" customHeight="1" hidden="1">
      <c r="A119" s="23" t="s">
        <v>84</v>
      </c>
      <c r="B119" s="16" t="s">
        <v>59</v>
      </c>
      <c r="C119" s="16" t="s">
        <v>150</v>
      </c>
      <c r="D119" s="247"/>
      <c r="E119" s="247"/>
      <c r="F119" s="33"/>
      <c r="G119" s="37"/>
      <c r="H119" s="40"/>
      <c r="I119" s="43">
        <f t="shared" si="7"/>
        <v>0</v>
      </c>
    </row>
    <row r="120" spans="1:9" ht="12.75" customHeight="1" hidden="1">
      <c r="A120" s="23"/>
      <c r="B120" s="16" t="s">
        <v>59</v>
      </c>
      <c r="C120" s="16" t="s">
        <v>150</v>
      </c>
      <c r="D120" s="247"/>
      <c r="E120" s="241"/>
      <c r="F120" s="56"/>
      <c r="G120" s="37"/>
      <c r="H120" s="40"/>
      <c r="I120" s="43">
        <f t="shared" si="7"/>
        <v>0</v>
      </c>
    </row>
    <row r="121" spans="1:9" ht="12.75" customHeight="1" hidden="1">
      <c r="A121" s="253" t="s">
        <v>87</v>
      </c>
      <c r="B121" s="254"/>
      <c r="C121" s="255"/>
      <c r="D121" s="241"/>
      <c r="E121" s="251">
        <f>G114+G115+G116+G117+G118+G119+G120</f>
        <v>0</v>
      </c>
      <c r="F121" s="252"/>
      <c r="G121" s="229"/>
      <c r="H121" s="52">
        <f>H114+H115+H116+H117+H118+H119+H120</f>
        <v>0</v>
      </c>
      <c r="I121" s="53">
        <f>E121-H121</f>
        <v>0</v>
      </c>
    </row>
    <row r="122" spans="1:9" ht="12.75" customHeight="1" hidden="1">
      <c r="A122" s="256" t="s">
        <v>158</v>
      </c>
      <c r="B122" s="257"/>
      <c r="C122" s="257"/>
      <c r="D122" s="257"/>
      <c r="E122" s="258"/>
      <c r="F122" s="50"/>
      <c r="G122" s="54"/>
      <c r="H122" s="40"/>
      <c r="I122" s="40"/>
    </row>
    <row r="123" spans="1:9" ht="12.75" customHeight="1" hidden="1">
      <c r="A123" s="35" t="s">
        <v>107</v>
      </c>
      <c r="B123" s="32" t="s">
        <v>59</v>
      </c>
      <c r="C123" s="32" t="s">
        <v>150</v>
      </c>
      <c r="D123" s="217">
        <v>244</v>
      </c>
      <c r="E123" s="217">
        <v>340</v>
      </c>
      <c r="F123" s="10"/>
      <c r="G123" s="37"/>
      <c r="H123" s="40"/>
      <c r="I123" s="43">
        <f>G123-H123</f>
        <v>0</v>
      </c>
    </row>
    <row r="124" spans="1:9" ht="15" customHeight="1" hidden="1">
      <c r="A124" s="23" t="s">
        <v>106</v>
      </c>
      <c r="B124" s="16" t="s">
        <v>59</v>
      </c>
      <c r="C124" s="16" t="s">
        <v>150</v>
      </c>
      <c r="D124" s="247"/>
      <c r="E124" s="247"/>
      <c r="F124" s="55"/>
      <c r="G124" s="37"/>
      <c r="H124" s="40"/>
      <c r="I124" s="43">
        <f>G124-H124</f>
        <v>0</v>
      </c>
    </row>
    <row r="125" spans="1:9" ht="12.75" customHeight="1" hidden="1">
      <c r="A125" s="23" t="s">
        <v>108</v>
      </c>
      <c r="B125" s="16" t="s">
        <v>59</v>
      </c>
      <c r="C125" s="16" t="s">
        <v>150</v>
      </c>
      <c r="D125" s="247"/>
      <c r="E125" s="247"/>
      <c r="F125" s="55"/>
      <c r="G125" s="37"/>
      <c r="H125" s="40"/>
      <c r="I125" s="43">
        <f>G125-H125</f>
        <v>0</v>
      </c>
    </row>
    <row r="126" spans="1:9" ht="12.75" customHeight="1" hidden="1">
      <c r="A126" s="23" t="s">
        <v>109</v>
      </c>
      <c r="B126" s="16" t="s">
        <v>59</v>
      </c>
      <c r="C126" s="16" t="s">
        <v>150</v>
      </c>
      <c r="D126" s="247"/>
      <c r="E126" s="247"/>
      <c r="F126" s="55"/>
      <c r="G126" s="37"/>
      <c r="H126" s="40"/>
      <c r="I126" s="43">
        <f>G126-H126</f>
        <v>0</v>
      </c>
    </row>
    <row r="127" spans="1:9" ht="15" customHeight="1" hidden="1">
      <c r="A127" s="23"/>
      <c r="B127" s="16" t="s">
        <v>59</v>
      </c>
      <c r="C127" s="16" t="s">
        <v>150</v>
      </c>
      <c r="D127" s="247"/>
      <c r="E127" s="241"/>
      <c r="F127" s="51"/>
      <c r="G127" s="37"/>
      <c r="H127" s="40"/>
      <c r="I127" s="43">
        <f>G127-H127</f>
        <v>0</v>
      </c>
    </row>
    <row r="128" spans="1:9" ht="15" customHeight="1" hidden="1">
      <c r="A128" s="248" t="s">
        <v>112</v>
      </c>
      <c r="B128" s="249"/>
      <c r="C128" s="250"/>
      <c r="D128" s="241"/>
      <c r="E128" s="259">
        <f>G123+G124+G125+G126+G127</f>
        <v>0</v>
      </c>
      <c r="F128" s="260"/>
      <c r="G128" s="261"/>
      <c r="H128" s="52">
        <f>H123+H124+H125+H126+H127</f>
        <v>0</v>
      </c>
      <c r="I128" s="53">
        <f>E128-H128</f>
        <v>0</v>
      </c>
    </row>
    <row r="129" spans="1:9" ht="15">
      <c r="A129" s="238" t="s">
        <v>132</v>
      </c>
      <c r="B129" s="238"/>
      <c r="C129" s="238"/>
      <c r="D129" s="238"/>
      <c r="E129" s="238"/>
      <c r="F129" s="57"/>
      <c r="G129" s="58">
        <f>E79+E87+E90+E99+E108+E112+E128+E121</f>
        <v>0</v>
      </c>
      <c r="H129" s="59">
        <f>H79+H87+H90+H99+H108+H112+H121+H128</f>
        <v>0</v>
      </c>
      <c r="I129" s="53">
        <f>G129-H129</f>
        <v>0</v>
      </c>
    </row>
    <row r="130" spans="1:9" ht="15">
      <c r="A130" s="238" t="s">
        <v>147</v>
      </c>
      <c r="B130" s="238"/>
      <c r="C130" s="238"/>
      <c r="D130" s="238"/>
      <c r="E130" s="238"/>
      <c r="F130" s="60">
        <f>F70+F71</f>
        <v>0</v>
      </c>
      <c r="G130" s="43">
        <f>G70+G71+E76+E79+E87+E90+E99+E108+E112+E121+E128</f>
        <v>90287</v>
      </c>
      <c r="H130" s="52">
        <f>H70+H71+H76+H79+H87+H90+H99+H108+H112+H121+H128</f>
        <v>90287</v>
      </c>
      <c r="I130" s="43">
        <f>G130-H130</f>
        <v>0</v>
      </c>
    </row>
    <row r="132" spans="1:8" ht="15">
      <c r="A132" s="240" t="s">
        <v>180</v>
      </c>
      <c r="B132" s="240"/>
      <c r="C132" s="240"/>
      <c r="D132" s="240"/>
      <c r="E132" s="240"/>
      <c r="F132" s="240"/>
      <c r="G132" s="240"/>
      <c r="H132" s="48"/>
    </row>
    <row r="133" spans="1:9" ht="60">
      <c r="A133" s="9" t="s">
        <v>208</v>
      </c>
      <c r="B133" s="10" t="s">
        <v>1</v>
      </c>
      <c r="C133" s="10" t="s">
        <v>2</v>
      </c>
      <c r="D133" s="10" t="s">
        <v>3</v>
      </c>
      <c r="E133" s="11" t="s">
        <v>4</v>
      </c>
      <c r="F133" s="49" t="s">
        <v>5</v>
      </c>
      <c r="G133" s="49" t="s">
        <v>6</v>
      </c>
      <c r="H133" s="49" t="s">
        <v>8</v>
      </c>
      <c r="I133" s="49" t="s">
        <v>9</v>
      </c>
    </row>
    <row r="134" spans="1:9" ht="15">
      <c r="A134" s="211" t="s">
        <v>12</v>
      </c>
      <c r="B134" s="16" t="s">
        <v>13</v>
      </c>
      <c r="C134" s="16" t="s">
        <v>207</v>
      </c>
      <c r="D134" s="17">
        <v>111</v>
      </c>
      <c r="E134" s="17">
        <v>211</v>
      </c>
      <c r="F134" s="17"/>
      <c r="G134" s="40">
        <v>0</v>
      </c>
      <c r="H134" s="40">
        <f>G134</f>
        <v>0</v>
      </c>
      <c r="I134" s="43">
        <f>G134-H134</f>
        <v>0</v>
      </c>
    </row>
    <row r="135" spans="1:9" ht="15">
      <c r="A135" s="211"/>
      <c r="B135" s="16" t="s">
        <v>13</v>
      </c>
      <c r="C135" s="16" t="s">
        <v>207</v>
      </c>
      <c r="D135" s="17">
        <v>119</v>
      </c>
      <c r="E135" s="17">
        <v>213</v>
      </c>
      <c r="F135" s="17"/>
      <c r="G135" s="40">
        <v>0</v>
      </c>
      <c r="H135" s="40">
        <f>G135</f>
        <v>0</v>
      </c>
      <c r="I135" s="43">
        <f>G135-H135</f>
        <v>0</v>
      </c>
    </row>
    <row r="136" spans="1:9" ht="15" hidden="1">
      <c r="A136" s="213" t="s">
        <v>16</v>
      </c>
      <c r="B136" s="213"/>
      <c r="C136" s="213"/>
      <c r="D136" s="213"/>
      <c r="E136" s="213"/>
      <c r="F136" s="50"/>
      <c r="G136" s="37"/>
      <c r="H136" s="40"/>
      <c r="I136" s="40"/>
    </row>
    <row r="137" spans="1:9" ht="15" hidden="1">
      <c r="A137" s="23" t="s">
        <v>17</v>
      </c>
      <c r="B137" s="16" t="s">
        <v>59</v>
      </c>
      <c r="C137" s="16" t="s">
        <v>150</v>
      </c>
      <c r="D137" s="220">
        <v>112</v>
      </c>
      <c r="E137" s="220">
        <v>212</v>
      </c>
      <c r="F137" s="10"/>
      <c r="G137" s="37">
        <v>0</v>
      </c>
      <c r="H137" s="40"/>
      <c r="I137" s="43">
        <f>G137-H137</f>
        <v>0</v>
      </c>
    </row>
    <row r="138" spans="1:9" ht="15" hidden="1">
      <c r="A138" s="23" t="s">
        <v>151</v>
      </c>
      <c r="B138" s="16" t="s">
        <v>59</v>
      </c>
      <c r="C138" s="16" t="s">
        <v>150</v>
      </c>
      <c r="D138" s="220"/>
      <c r="E138" s="220"/>
      <c r="F138" s="33"/>
      <c r="G138" s="37">
        <v>0</v>
      </c>
      <c r="H138" s="40"/>
      <c r="I138" s="43">
        <f>G138-H138</f>
        <v>0</v>
      </c>
    </row>
    <row r="139" spans="1:9" ht="15" hidden="1">
      <c r="A139" s="23" t="s">
        <v>152</v>
      </c>
      <c r="B139" s="16" t="s">
        <v>59</v>
      </c>
      <c r="C139" s="16" t="s">
        <v>150</v>
      </c>
      <c r="D139" s="220"/>
      <c r="E139" s="220"/>
      <c r="F139" s="51"/>
      <c r="G139" s="37">
        <v>0</v>
      </c>
      <c r="H139" s="40"/>
      <c r="I139" s="43">
        <f>G139-H139</f>
        <v>0</v>
      </c>
    </row>
    <row r="140" spans="1:9" ht="15" hidden="1">
      <c r="A140" s="215" t="s">
        <v>22</v>
      </c>
      <c r="B140" s="215"/>
      <c r="C140" s="215"/>
      <c r="D140" s="220"/>
      <c r="E140" s="209">
        <f>G139+G137+G138</f>
        <v>0</v>
      </c>
      <c r="F140" s="209"/>
      <c r="G140" s="209"/>
      <c r="H140" s="52">
        <f>H137+H138+H139</f>
        <v>0</v>
      </c>
      <c r="I140" s="53">
        <f>E140-H140</f>
        <v>0</v>
      </c>
    </row>
    <row r="141" spans="1:9" ht="15" hidden="1">
      <c r="A141" s="213" t="s">
        <v>26</v>
      </c>
      <c r="B141" s="213"/>
      <c r="C141" s="213"/>
      <c r="D141" s="213"/>
      <c r="E141" s="213"/>
      <c r="F141" s="50"/>
      <c r="G141" s="37"/>
      <c r="H141" s="40"/>
      <c r="I141" s="40"/>
    </row>
    <row r="142" spans="1:9" ht="15" hidden="1">
      <c r="A142" s="23" t="s">
        <v>27</v>
      </c>
      <c r="B142" s="16" t="s">
        <v>59</v>
      </c>
      <c r="C142" s="16" t="s">
        <v>150</v>
      </c>
      <c r="D142" s="220">
        <v>244</v>
      </c>
      <c r="E142" s="17">
        <v>221</v>
      </c>
      <c r="F142" s="17"/>
      <c r="G142" s="37">
        <v>0</v>
      </c>
      <c r="H142" s="40"/>
      <c r="I142" s="43">
        <f>G142-H142</f>
        <v>0</v>
      </c>
    </row>
    <row r="143" spans="1:9" ht="15" hidden="1">
      <c r="A143" s="215" t="s">
        <v>28</v>
      </c>
      <c r="B143" s="215"/>
      <c r="C143" s="215"/>
      <c r="D143" s="220"/>
      <c r="E143" s="209">
        <f>G142</f>
        <v>0</v>
      </c>
      <c r="F143" s="209"/>
      <c r="G143" s="209"/>
      <c r="H143" s="52">
        <f>H142</f>
        <v>0</v>
      </c>
      <c r="I143" s="53">
        <f>E143-H143</f>
        <v>0</v>
      </c>
    </row>
    <row r="144" spans="1:9" ht="12.75" customHeight="1" hidden="1">
      <c r="A144" s="213" t="s">
        <v>32</v>
      </c>
      <c r="B144" s="213"/>
      <c r="C144" s="213"/>
      <c r="D144" s="213"/>
      <c r="E144" s="213"/>
      <c r="F144" s="50"/>
      <c r="G144" s="54"/>
      <c r="H144" s="40"/>
      <c r="I144" s="40"/>
    </row>
    <row r="145" spans="1:9" ht="15" hidden="1">
      <c r="A145" s="35"/>
      <c r="B145" s="32" t="s">
        <v>59</v>
      </c>
      <c r="C145" s="32" t="s">
        <v>150</v>
      </c>
      <c r="D145" s="220">
        <v>244</v>
      </c>
      <c r="E145" s="241">
        <v>223</v>
      </c>
      <c r="F145" s="26"/>
      <c r="G145" s="37"/>
      <c r="H145" s="40"/>
      <c r="I145" s="43">
        <f aca="true" t="shared" si="8" ref="I145:I150">G145-H145</f>
        <v>0</v>
      </c>
    </row>
    <row r="146" spans="1:9" ht="12.75" customHeight="1" hidden="1">
      <c r="A146" s="23"/>
      <c r="B146" s="16" t="s">
        <v>59</v>
      </c>
      <c r="C146" s="16" t="s">
        <v>150</v>
      </c>
      <c r="D146" s="220"/>
      <c r="E146" s="241"/>
      <c r="F146" s="17"/>
      <c r="G146" s="37"/>
      <c r="H146" s="40"/>
      <c r="I146" s="43">
        <f t="shared" si="8"/>
        <v>0</v>
      </c>
    </row>
    <row r="147" spans="1:9" ht="15" hidden="1">
      <c r="A147" s="23"/>
      <c r="B147" s="16" t="s">
        <v>59</v>
      </c>
      <c r="C147" s="16" t="s">
        <v>150</v>
      </c>
      <c r="D147" s="220"/>
      <c r="E147" s="241"/>
      <c r="F147" s="17"/>
      <c r="G147" s="37"/>
      <c r="H147" s="40"/>
      <c r="I147" s="43">
        <f t="shared" si="8"/>
        <v>0</v>
      </c>
    </row>
    <row r="148" spans="1:9" ht="12.75" customHeight="1" hidden="1">
      <c r="A148" s="23"/>
      <c r="B148" s="16" t="s">
        <v>59</v>
      </c>
      <c r="C148" s="16" t="s">
        <v>150</v>
      </c>
      <c r="D148" s="220"/>
      <c r="E148" s="241"/>
      <c r="F148" s="17"/>
      <c r="G148" s="37"/>
      <c r="H148" s="40"/>
      <c r="I148" s="43">
        <f t="shared" si="8"/>
        <v>0</v>
      </c>
    </row>
    <row r="149" spans="1:9" ht="12.75" customHeight="1" hidden="1">
      <c r="A149" s="23"/>
      <c r="B149" s="16" t="s">
        <v>59</v>
      </c>
      <c r="C149" s="16" t="s">
        <v>150</v>
      </c>
      <c r="D149" s="220"/>
      <c r="E149" s="241"/>
      <c r="F149" s="17"/>
      <c r="G149" s="37"/>
      <c r="H149" s="40"/>
      <c r="I149" s="43">
        <f t="shared" si="8"/>
        <v>0</v>
      </c>
    </row>
    <row r="150" spans="1:9" ht="12.75" customHeight="1" hidden="1">
      <c r="A150" s="23"/>
      <c r="B150" s="16" t="s">
        <v>59</v>
      </c>
      <c r="C150" s="16" t="s">
        <v>150</v>
      </c>
      <c r="D150" s="220"/>
      <c r="E150" s="241"/>
      <c r="F150" s="17"/>
      <c r="G150" s="37"/>
      <c r="H150" s="40"/>
      <c r="I150" s="43">
        <f t="shared" si="8"/>
        <v>0</v>
      </c>
    </row>
    <row r="151" spans="1:9" ht="12.75" customHeight="1" hidden="1">
      <c r="A151" s="215" t="s">
        <v>41</v>
      </c>
      <c r="B151" s="215"/>
      <c r="C151" s="215"/>
      <c r="D151" s="220"/>
      <c r="E151" s="209">
        <f>G145+G146+G147+G148+G149+G150</f>
        <v>0</v>
      </c>
      <c r="F151" s="209"/>
      <c r="G151" s="209"/>
      <c r="H151" s="52">
        <f>H145+H146+H147+H148+H149+H150</f>
        <v>0</v>
      </c>
      <c r="I151" s="53">
        <f>E151-H151</f>
        <v>0</v>
      </c>
    </row>
    <row r="152" spans="1:9" ht="12.75" customHeight="1" hidden="1">
      <c r="A152" s="213" t="s">
        <v>42</v>
      </c>
      <c r="B152" s="213"/>
      <c r="C152" s="213"/>
      <c r="D152" s="213"/>
      <c r="E152" s="213"/>
      <c r="F152" s="50"/>
      <c r="G152" s="54"/>
      <c r="H152" s="40"/>
      <c r="I152" s="40"/>
    </row>
    <row r="153" spans="1:9" ht="12.75" customHeight="1" hidden="1">
      <c r="A153" s="35"/>
      <c r="B153" s="32" t="s">
        <v>59</v>
      </c>
      <c r="C153" s="32" t="s">
        <v>150</v>
      </c>
      <c r="D153" s="220">
        <v>244</v>
      </c>
      <c r="E153" s="17">
        <v>224</v>
      </c>
      <c r="F153" s="17"/>
      <c r="G153" s="37"/>
      <c r="H153" s="40"/>
      <c r="I153" s="43">
        <f>G153-H153</f>
        <v>0</v>
      </c>
    </row>
    <row r="154" spans="1:9" ht="12.75" customHeight="1" hidden="1">
      <c r="A154" s="223" t="s">
        <v>44</v>
      </c>
      <c r="B154" s="223"/>
      <c r="C154" s="223"/>
      <c r="D154" s="220"/>
      <c r="E154" s="224">
        <f>G153</f>
        <v>0</v>
      </c>
      <c r="F154" s="224"/>
      <c r="G154" s="224"/>
      <c r="H154" s="52">
        <f>H153</f>
        <v>0</v>
      </c>
      <c r="I154" s="53">
        <f>E154-H154</f>
        <v>0</v>
      </c>
    </row>
    <row r="155" spans="1:9" ht="15" hidden="1">
      <c r="A155" s="213" t="s">
        <v>45</v>
      </c>
      <c r="B155" s="213"/>
      <c r="C155" s="213"/>
      <c r="D155" s="213"/>
      <c r="E155" s="213"/>
      <c r="F155" s="50"/>
      <c r="G155" s="54"/>
      <c r="H155" s="40"/>
      <c r="I155" s="40"/>
    </row>
    <row r="156" spans="1:9" ht="12.75" customHeight="1" hidden="1">
      <c r="A156" s="35" t="s">
        <v>56</v>
      </c>
      <c r="B156" s="32" t="s">
        <v>59</v>
      </c>
      <c r="C156" s="32" t="s">
        <v>150</v>
      </c>
      <c r="D156" s="220">
        <v>244</v>
      </c>
      <c r="E156" s="241">
        <v>225</v>
      </c>
      <c r="F156" s="33"/>
      <c r="G156" s="37"/>
      <c r="H156" s="40"/>
      <c r="I156" s="43">
        <f aca="true" t="shared" si="9" ref="I156:I162">G156-H156</f>
        <v>0</v>
      </c>
    </row>
    <row r="157" spans="1:9" ht="12.75" customHeight="1" hidden="1">
      <c r="A157" s="23" t="s">
        <v>57</v>
      </c>
      <c r="B157" s="16" t="s">
        <v>59</v>
      </c>
      <c r="C157" s="16" t="s">
        <v>150</v>
      </c>
      <c r="D157" s="220"/>
      <c r="E157" s="220"/>
      <c r="F157" s="55"/>
      <c r="G157" s="37"/>
      <c r="H157" s="40"/>
      <c r="I157" s="43">
        <f t="shared" si="9"/>
        <v>0</v>
      </c>
    </row>
    <row r="158" spans="1:9" ht="12.75" customHeight="1" hidden="1">
      <c r="A158" s="23" t="s">
        <v>60</v>
      </c>
      <c r="B158" s="16" t="s">
        <v>59</v>
      </c>
      <c r="C158" s="16" t="s">
        <v>150</v>
      </c>
      <c r="D158" s="220"/>
      <c r="E158" s="220"/>
      <c r="F158" s="55"/>
      <c r="G158" s="37"/>
      <c r="H158" s="40"/>
      <c r="I158" s="43">
        <f t="shared" si="9"/>
        <v>0</v>
      </c>
    </row>
    <row r="159" spans="1:9" ht="12.75" customHeight="1" hidden="1">
      <c r="A159" s="23"/>
      <c r="B159" s="16" t="s">
        <v>59</v>
      </c>
      <c r="C159" s="16" t="s">
        <v>150</v>
      </c>
      <c r="D159" s="220"/>
      <c r="E159" s="220"/>
      <c r="F159" s="55"/>
      <c r="G159" s="37"/>
      <c r="H159" s="40"/>
      <c r="I159" s="43">
        <f t="shared" si="9"/>
        <v>0</v>
      </c>
    </row>
    <row r="160" spans="1:9" ht="12.75" customHeight="1" hidden="1">
      <c r="A160" s="23"/>
      <c r="B160" s="16" t="s">
        <v>59</v>
      </c>
      <c r="C160" s="16" t="s">
        <v>149</v>
      </c>
      <c r="D160" s="220"/>
      <c r="E160" s="220"/>
      <c r="F160" s="55"/>
      <c r="G160" s="37"/>
      <c r="H160" s="40"/>
      <c r="I160" s="43">
        <f t="shared" si="9"/>
        <v>0</v>
      </c>
    </row>
    <row r="161" spans="1:9" ht="12.75" customHeight="1" hidden="1">
      <c r="A161" s="23"/>
      <c r="B161" s="16" t="s">
        <v>59</v>
      </c>
      <c r="C161" s="16" t="s">
        <v>150</v>
      </c>
      <c r="D161" s="220"/>
      <c r="E161" s="220"/>
      <c r="F161" s="55"/>
      <c r="G161" s="37"/>
      <c r="H161" s="40"/>
      <c r="I161" s="43">
        <f t="shared" si="9"/>
        <v>0</v>
      </c>
    </row>
    <row r="162" spans="1:9" ht="12.75" customHeight="1" hidden="1">
      <c r="A162" s="38"/>
      <c r="B162" s="16" t="s">
        <v>59</v>
      </c>
      <c r="C162" s="16" t="s">
        <v>150</v>
      </c>
      <c r="D162" s="220"/>
      <c r="E162" s="241"/>
      <c r="F162" s="51"/>
      <c r="G162" s="37"/>
      <c r="H162" s="40"/>
      <c r="I162" s="43">
        <f t="shared" si="9"/>
        <v>0</v>
      </c>
    </row>
    <row r="163" spans="1:9" ht="12.75" customHeight="1" hidden="1">
      <c r="A163" s="221" t="s">
        <v>61</v>
      </c>
      <c r="B163" s="221"/>
      <c r="C163" s="221"/>
      <c r="D163" s="220"/>
      <c r="E163" s="209">
        <f>G156+G157+G158+G159+G160+G161+G162</f>
        <v>0</v>
      </c>
      <c r="F163" s="209"/>
      <c r="G163" s="209"/>
      <c r="H163" s="52">
        <f>H156+H157+H158+H159+H160+H161+H162</f>
        <v>0</v>
      </c>
      <c r="I163" s="53">
        <f>E163-H163</f>
        <v>0</v>
      </c>
    </row>
    <row r="164" spans="1:9" ht="12.75" customHeight="1" hidden="1">
      <c r="A164" s="213" t="s">
        <v>23</v>
      </c>
      <c r="B164" s="213"/>
      <c r="C164" s="213"/>
      <c r="D164" s="213"/>
      <c r="E164" s="213"/>
      <c r="F164" s="50"/>
      <c r="G164" s="54"/>
      <c r="H164" s="40"/>
      <c r="I164" s="40"/>
    </row>
    <row r="165" spans="1:9" ht="15" hidden="1">
      <c r="A165" s="35" t="s">
        <v>153</v>
      </c>
      <c r="B165" s="32" t="s">
        <v>59</v>
      </c>
      <c r="C165" s="32" t="s">
        <v>150</v>
      </c>
      <c r="D165" s="220">
        <v>244</v>
      </c>
      <c r="E165" s="241">
        <v>226</v>
      </c>
      <c r="F165" s="26"/>
      <c r="G165" s="37"/>
      <c r="H165" s="40"/>
      <c r="I165" s="43">
        <f aca="true" t="shared" si="10" ref="I165:I171">G165-H165</f>
        <v>0</v>
      </c>
    </row>
    <row r="166" spans="1:9" ht="12.75" customHeight="1" hidden="1">
      <c r="A166" s="23" t="s">
        <v>154</v>
      </c>
      <c r="B166" s="16" t="s">
        <v>59</v>
      </c>
      <c r="C166" s="16" t="s">
        <v>149</v>
      </c>
      <c r="D166" s="220"/>
      <c r="E166" s="241"/>
      <c r="F166" s="17"/>
      <c r="G166" s="37"/>
      <c r="H166" s="40"/>
      <c r="I166" s="43">
        <f t="shared" si="10"/>
        <v>0</v>
      </c>
    </row>
    <row r="167" spans="1:9" ht="15" hidden="1">
      <c r="A167" s="23" t="s">
        <v>69</v>
      </c>
      <c r="B167" s="16" t="s">
        <v>59</v>
      </c>
      <c r="C167" s="16" t="s">
        <v>150</v>
      </c>
      <c r="D167" s="220"/>
      <c r="E167" s="241"/>
      <c r="F167" s="17"/>
      <c r="G167" s="37"/>
      <c r="H167" s="40"/>
      <c r="I167" s="43">
        <f t="shared" si="10"/>
        <v>0</v>
      </c>
    </row>
    <row r="168" spans="1:9" ht="12.75" customHeight="1" hidden="1">
      <c r="A168" s="23" t="s">
        <v>70</v>
      </c>
      <c r="B168" s="16" t="s">
        <v>59</v>
      </c>
      <c r="C168" s="16" t="s">
        <v>150</v>
      </c>
      <c r="D168" s="220"/>
      <c r="E168" s="241"/>
      <c r="F168" s="17"/>
      <c r="G168" s="37"/>
      <c r="H168" s="40"/>
      <c r="I168" s="43">
        <f t="shared" si="10"/>
        <v>0</v>
      </c>
    </row>
    <row r="169" spans="1:9" ht="12.75" customHeight="1" hidden="1">
      <c r="A169" s="23"/>
      <c r="B169" s="16" t="s">
        <v>59</v>
      </c>
      <c r="C169" s="16" t="s">
        <v>150</v>
      </c>
      <c r="D169" s="220"/>
      <c r="E169" s="241"/>
      <c r="F169" s="17"/>
      <c r="G169" s="37"/>
      <c r="H169" s="40"/>
      <c r="I169" s="43">
        <f t="shared" si="10"/>
        <v>0</v>
      </c>
    </row>
    <row r="170" spans="1:9" ht="12.75" customHeight="1" hidden="1">
      <c r="A170" s="23"/>
      <c r="B170" s="16" t="s">
        <v>59</v>
      </c>
      <c r="C170" s="16" t="s">
        <v>150</v>
      </c>
      <c r="D170" s="220"/>
      <c r="E170" s="241"/>
      <c r="F170" s="17"/>
      <c r="G170" s="37"/>
      <c r="H170" s="40"/>
      <c r="I170" s="43">
        <f t="shared" si="10"/>
        <v>0</v>
      </c>
    </row>
    <row r="171" spans="1:9" ht="12.75" customHeight="1" hidden="1">
      <c r="A171" s="38"/>
      <c r="B171" s="16" t="s">
        <v>59</v>
      </c>
      <c r="C171" s="16" t="s">
        <v>150</v>
      </c>
      <c r="D171" s="220"/>
      <c r="E171" s="241"/>
      <c r="F171" s="17"/>
      <c r="G171" s="37"/>
      <c r="H171" s="40"/>
      <c r="I171" s="43">
        <f t="shared" si="10"/>
        <v>0</v>
      </c>
    </row>
    <row r="172" spans="1:9" ht="12.75" customHeight="1" hidden="1">
      <c r="A172" s="221" t="s">
        <v>25</v>
      </c>
      <c r="B172" s="221"/>
      <c r="C172" s="221"/>
      <c r="D172" s="220"/>
      <c r="E172" s="209">
        <f>G165+G166+G167+G168+G169+G170+G171</f>
        <v>0</v>
      </c>
      <c r="F172" s="209"/>
      <c r="G172" s="209"/>
      <c r="H172" s="52">
        <f>H165+H166+H167+H168+H169+H170+H171</f>
        <v>0</v>
      </c>
      <c r="I172" s="53">
        <f>E172-H172</f>
        <v>0</v>
      </c>
    </row>
    <row r="173" spans="1:9" ht="12.75" customHeight="1" hidden="1">
      <c r="A173" s="219" t="s">
        <v>127</v>
      </c>
      <c r="B173" s="219"/>
      <c r="C173" s="219"/>
      <c r="D173" s="219"/>
      <c r="E173" s="219"/>
      <c r="F173" s="50"/>
      <c r="G173" s="54"/>
      <c r="H173" s="40"/>
      <c r="I173" s="40"/>
    </row>
    <row r="174" spans="1:9" ht="12.75" customHeight="1" hidden="1">
      <c r="A174" s="31" t="s">
        <v>114</v>
      </c>
      <c r="B174" s="32" t="s">
        <v>59</v>
      </c>
      <c r="C174" s="32" t="s">
        <v>150</v>
      </c>
      <c r="D174" s="220">
        <v>244</v>
      </c>
      <c r="E174" s="241">
        <v>290</v>
      </c>
      <c r="F174" s="33"/>
      <c r="G174" s="37"/>
      <c r="H174" s="40"/>
      <c r="I174" s="43">
        <f>G174-H174</f>
        <v>0</v>
      </c>
    </row>
    <row r="175" spans="1:9" ht="12.75" customHeight="1" hidden="1">
      <c r="A175" s="38" t="s">
        <v>115</v>
      </c>
      <c r="B175" s="16" t="s">
        <v>59</v>
      </c>
      <c r="C175" s="16" t="s">
        <v>150</v>
      </c>
      <c r="D175" s="220"/>
      <c r="E175" s="241"/>
      <c r="F175" s="26"/>
      <c r="G175" s="37"/>
      <c r="H175" s="40"/>
      <c r="I175" s="43">
        <f>G175-H175</f>
        <v>0</v>
      </c>
    </row>
    <row r="176" spans="1:9" ht="12.75" customHeight="1" hidden="1">
      <c r="A176" s="221" t="s">
        <v>131</v>
      </c>
      <c r="B176" s="221"/>
      <c r="C176" s="221"/>
      <c r="D176" s="220"/>
      <c r="E176" s="209">
        <f>G175+G174</f>
        <v>0</v>
      </c>
      <c r="F176" s="209"/>
      <c r="G176" s="209"/>
      <c r="H176" s="52">
        <f>H174+H175</f>
        <v>0</v>
      </c>
      <c r="I176" s="53">
        <f>E176-H176</f>
        <v>0</v>
      </c>
    </row>
    <row r="177" spans="1:9" ht="12.75" customHeight="1" hidden="1">
      <c r="A177" s="219" t="s">
        <v>76</v>
      </c>
      <c r="B177" s="219"/>
      <c r="C177" s="219"/>
      <c r="D177" s="219"/>
      <c r="E177" s="219"/>
      <c r="F177" s="50"/>
      <c r="G177" s="54"/>
      <c r="H177" s="40"/>
      <c r="I177" s="40"/>
    </row>
    <row r="178" spans="1:9" ht="12.75" customHeight="1" hidden="1">
      <c r="A178" s="35" t="s">
        <v>79</v>
      </c>
      <c r="B178" s="32" t="s">
        <v>59</v>
      </c>
      <c r="C178" s="32" t="s">
        <v>150</v>
      </c>
      <c r="D178" s="220">
        <v>244</v>
      </c>
      <c r="E178" s="220"/>
      <c r="F178" s="10"/>
      <c r="G178" s="37"/>
      <c r="H178" s="40"/>
      <c r="I178" s="43">
        <f aca="true" t="shared" si="11" ref="I178:I184">G178-H178</f>
        <v>0</v>
      </c>
    </row>
    <row r="179" spans="1:9" ht="12.75" customHeight="1" hidden="1">
      <c r="A179" s="23" t="s">
        <v>155</v>
      </c>
      <c r="B179" s="16" t="s">
        <v>59</v>
      </c>
      <c r="C179" s="16" t="s">
        <v>150</v>
      </c>
      <c r="D179" s="220"/>
      <c r="E179" s="220"/>
      <c r="F179" s="33"/>
      <c r="G179" s="37"/>
      <c r="H179" s="40"/>
      <c r="I179" s="43">
        <f t="shared" si="11"/>
        <v>0</v>
      </c>
    </row>
    <row r="180" spans="1:9" ht="12.75" customHeight="1" hidden="1">
      <c r="A180" s="23" t="s">
        <v>156</v>
      </c>
      <c r="B180" s="16" t="s">
        <v>59</v>
      </c>
      <c r="C180" s="16" t="s">
        <v>150</v>
      </c>
      <c r="D180" s="220"/>
      <c r="E180" s="220"/>
      <c r="F180" s="33"/>
      <c r="G180" s="37"/>
      <c r="H180" s="40"/>
      <c r="I180" s="43">
        <f t="shared" si="11"/>
        <v>0</v>
      </c>
    </row>
    <row r="181" spans="1:9" ht="12.75" customHeight="1" hidden="1">
      <c r="A181" s="31" t="s">
        <v>82</v>
      </c>
      <c r="B181" s="16" t="s">
        <v>59</v>
      </c>
      <c r="C181" s="16" t="s">
        <v>150</v>
      </c>
      <c r="D181" s="220"/>
      <c r="E181" s="220"/>
      <c r="F181" s="33"/>
      <c r="G181" s="37"/>
      <c r="H181" s="40"/>
      <c r="I181" s="43">
        <f t="shared" si="11"/>
        <v>0</v>
      </c>
    </row>
    <row r="182" spans="1:9" ht="12.75" customHeight="1" hidden="1">
      <c r="A182" s="35" t="s">
        <v>157</v>
      </c>
      <c r="B182" s="16" t="s">
        <v>59</v>
      </c>
      <c r="C182" s="16" t="s">
        <v>150</v>
      </c>
      <c r="D182" s="220"/>
      <c r="E182" s="220"/>
      <c r="F182" s="33"/>
      <c r="G182" s="37"/>
      <c r="H182" s="40"/>
      <c r="I182" s="43">
        <f t="shared" si="11"/>
        <v>0</v>
      </c>
    </row>
    <row r="183" spans="1:9" ht="15" hidden="1">
      <c r="A183" s="23" t="s">
        <v>84</v>
      </c>
      <c r="B183" s="16" t="s">
        <v>59</v>
      </c>
      <c r="C183" s="16" t="s">
        <v>150</v>
      </c>
      <c r="D183" s="220"/>
      <c r="E183" s="220"/>
      <c r="F183" s="33"/>
      <c r="G183" s="37"/>
      <c r="H183" s="40"/>
      <c r="I183" s="43">
        <f t="shared" si="11"/>
        <v>0</v>
      </c>
    </row>
    <row r="184" spans="1:9" ht="12.75" customHeight="1" hidden="1">
      <c r="A184" s="23"/>
      <c r="B184" s="16" t="s">
        <v>59</v>
      </c>
      <c r="C184" s="16" t="s">
        <v>150</v>
      </c>
      <c r="D184" s="220"/>
      <c r="E184" s="220"/>
      <c r="F184" s="56"/>
      <c r="G184" s="37"/>
      <c r="H184" s="40"/>
      <c r="I184" s="43">
        <f t="shared" si="11"/>
        <v>0</v>
      </c>
    </row>
    <row r="185" spans="1:9" ht="12.75" customHeight="1" hidden="1">
      <c r="A185" s="221" t="s">
        <v>87</v>
      </c>
      <c r="B185" s="221"/>
      <c r="C185" s="221"/>
      <c r="D185" s="220"/>
      <c r="E185" s="229">
        <f>G178+G179+G180+G181+G182+G183+G184</f>
        <v>0</v>
      </c>
      <c r="F185" s="229"/>
      <c r="G185" s="229"/>
      <c r="H185" s="52">
        <f>H178+H179+H180+H181+H182+H183+H184</f>
        <v>0</v>
      </c>
      <c r="I185" s="53">
        <f>E185-H185</f>
        <v>0</v>
      </c>
    </row>
    <row r="186" spans="1:9" ht="12.75" customHeight="1" hidden="1">
      <c r="A186" s="219" t="s">
        <v>158</v>
      </c>
      <c r="B186" s="219"/>
      <c r="C186" s="219"/>
      <c r="D186" s="219"/>
      <c r="E186" s="219"/>
      <c r="F186" s="50"/>
      <c r="G186" s="54"/>
      <c r="H186" s="40"/>
      <c r="I186" s="40"/>
    </row>
    <row r="187" spans="1:9" ht="12.75" customHeight="1" hidden="1">
      <c r="A187" s="35" t="s">
        <v>107</v>
      </c>
      <c r="B187" s="32" t="s">
        <v>59</v>
      </c>
      <c r="C187" s="32" t="s">
        <v>150</v>
      </c>
      <c r="D187" s="220">
        <v>244</v>
      </c>
      <c r="E187" s="220">
        <v>340</v>
      </c>
      <c r="F187" s="10"/>
      <c r="G187" s="37"/>
      <c r="H187" s="40"/>
      <c r="I187" s="43">
        <f>G187-H187</f>
        <v>0</v>
      </c>
    </row>
    <row r="188" spans="1:9" ht="15" hidden="1">
      <c r="A188" s="23" t="s">
        <v>106</v>
      </c>
      <c r="B188" s="16" t="s">
        <v>59</v>
      </c>
      <c r="C188" s="16" t="s">
        <v>150</v>
      </c>
      <c r="D188" s="220"/>
      <c r="E188" s="220"/>
      <c r="F188" s="55"/>
      <c r="G188" s="37"/>
      <c r="H188" s="40"/>
      <c r="I188" s="43">
        <f>G188-H188</f>
        <v>0</v>
      </c>
    </row>
    <row r="189" spans="1:9" ht="12.75" customHeight="1" hidden="1">
      <c r="A189" s="23" t="s">
        <v>108</v>
      </c>
      <c r="B189" s="16" t="s">
        <v>59</v>
      </c>
      <c r="C189" s="16" t="s">
        <v>150</v>
      </c>
      <c r="D189" s="220"/>
      <c r="E189" s="220"/>
      <c r="F189" s="55"/>
      <c r="G189" s="37"/>
      <c r="H189" s="40"/>
      <c r="I189" s="43">
        <f>G189-H189</f>
        <v>0</v>
      </c>
    </row>
    <row r="190" spans="1:9" ht="12.75" customHeight="1" hidden="1">
      <c r="A190" s="23" t="s">
        <v>109</v>
      </c>
      <c r="B190" s="16" t="s">
        <v>59</v>
      </c>
      <c r="C190" s="16" t="s">
        <v>150</v>
      </c>
      <c r="D190" s="220"/>
      <c r="E190" s="220"/>
      <c r="F190" s="55"/>
      <c r="G190" s="37"/>
      <c r="H190" s="40"/>
      <c r="I190" s="43">
        <f>G190-H190</f>
        <v>0</v>
      </c>
    </row>
    <row r="191" spans="1:9" ht="15" hidden="1">
      <c r="A191" s="23"/>
      <c r="B191" s="16" t="s">
        <v>59</v>
      </c>
      <c r="C191" s="16" t="s">
        <v>150</v>
      </c>
      <c r="D191" s="220"/>
      <c r="E191" s="220"/>
      <c r="F191" s="51"/>
      <c r="G191" s="37"/>
      <c r="H191" s="40"/>
      <c r="I191" s="43">
        <f>G191-H191</f>
        <v>0</v>
      </c>
    </row>
    <row r="192" spans="1:9" ht="15" hidden="1">
      <c r="A192" s="215" t="s">
        <v>112</v>
      </c>
      <c r="B192" s="215"/>
      <c r="C192" s="215"/>
      <c r="D192" s="220"/>
      <c r="E192" s="235">
        <f>G187+G188+G189+G190+G191</f>
        <v>0</v>
      </c>
      <c r="F192" s="235"/>
      <c r="G192" s="235"/>
      <c r="H192" s="52">
        <f>H187+H188+H189+H190+H191</f>
        <v>0</v>
      </c>
      <c r="I192" s="53">
        <f>E192-H192</f>
        <v>0</v>
      </c>
    </row>
    <row r="193" spans="1:9" ht="15">
      <c r="A193" s="238" t="s">
        <v>132</v>
      </c>
      <c r="B193" s="238"/>
      <c r="C193" s="238"/>
      <c r="D193" s="238"/>
      <c r="E193" s="238"/>
      <c r="F193" s="57"/>
      <c r="G193" s="58">
        <f>E143+E151+E154+E163+E172+E176+E192+E185</f>
        <v>0</v>
      </c>
      <c r="H193" s="59">
        <f>H143+H151+H154+H163+H172+H176+H185+H192</f>
        <v>0</v>
      </c>
      <c r="I193" s="53">
        <f>G193-H193</f>
        <v>0</v>
      </c>
    </row>
    <row r="194" spans="1:9" ht="15">
      <c r="A194" s="238" t="s">
        <v>147</v>
      </c>
      <c r="B194" s="238"/>
      <c r="C194" s="238"/>
      <c r="D194" s="238"/>
      <c r="E194" s="238"/>
      <c r="F194" s="60">
        <f>F134+F135</f>
        <v>0</v>
      </c>
      <c r="G194" s="43">
        <f>G134+G135+E140+E143+E151+E154+E163+E172+E176+E185+E192</f>
        <v>0</v>
      </c>
      <c r="H194" s="52">
        <f>H134+H135+H140+H143+H151+H154+H163+H172+H176+H185+H192</f>
        <v>0</v>
      </c>
      <c r="I194" s="43">
        <f>G194-H194</f>
        <v>0</v>
      </c>
    </row>
  </sheetData>
  <sheetProtection selectLockedCells="1" selectUnlockedCells="1"/>
  <mergeCells count="141">
    <mergeCell ref="A194:E194"/>
    <mergeCell ref="A186:E186"/>
    <mergeCell ref="D187:D192"/>
    <mergeCell ref="E187:E191"/>
    <mergeCell ref="A192:C192"/>
    <mergeCell ref="E192:G192"/>
    <mergeCell ref="A193:E193"/>
    <mergeCell ref="D174:D176"/>
    <mergeCell ref="E174:E175"/>
    <mergeCell ref="A176:C176"/>
    <mergeCell ref="E176:G176"/>
    <mergeCell ref="A177:E177"/>
    <mergeCell ref="D178:D185"/>
    <mergeCell ref="E178:E184"/>
    <mergeCell ref="A185:C185"/>
    <mergeCell ref="E185:G185"/>
    <mergeCell ref="A164:E164"/>
    <mergeCell ref="D165:D172"/>
    <mergeCell ref="E165:E171"/>
    <mergeCell ref="A172:C172"/>
    <mergeCell ref="E172:G172"/>
    <mergeCell ref="A173:E173"/>
    <mergeCell ref="A152:E152"/>
    <mergeCell ref="D153:D154"/>
    <mergeCell ref="A154:C154"/>
    <mergeCell ref="E154:G154"/>
    <mergeCell ref="A155:E155"/>
    <mergeCell ref="D156:D163"/>
    <mergeCell ref="E156:E162"/>
    <mergeCell ref="A163:C163"/>
    <mergeCell ref="E163:G163"/>
    <mergeCell ref="A141:E141"/>
    <mergeCell ref="D142:D143"/>
    <mergeCell ref="A143:C143"/>
    <mergeCell ref="E143:G143"/>
    <mergeCell ref="A144:E144"/>
    <mergeCell ref="D145:D151"/>
    <mergeCell ref="E145:E150"/>
    <mergeCell ref="A151:C151"/>
    <mergeCell ref="E151:G151"/>
    <mergeCell ref="A132:G132"/>
    <mergeCell ref="A134:A135"/>
    <mergeCell ref="A136:E136"/>
    <mergeCell ref="D137:D140"/>
    <mergeCell ref="E137:E139"/>
    <mergeCell ref="A140:C140"/>
    <mergeCell ref="E140:G140"/>
    <mergeCell ref="A130:E130"/>
    <mergeCell ref="A122:E122"/>
    <mergeCell ref="D123:D128"/>
    <mergeCell ref="E123:E127"/>
    <mergeCell ref="A128:C128"/>
    <mergeCell ref="E128:G128"/>
    <mergeCell ref="A129:E129"/>
    <mergeCell ref="D110:D112"/>
    <mergeCell ref="E110:E111"/>
    <mergeCell ref="A112:C112"/>
    <mergeCell ref="E112:G112"/>
    <mergeCell ref="A113:E113"/>
    <mergeCell ref="D114:D121"/>
    <mergeCell ref="E114:E120"/>
    <mergeCell ref="A121:C121"/>
    <mergeCell ref="E121:G121"/>
    <mergeCell ref="A100:E100"/>
    <mergeCell ref="D101:D108"/>
    <mergeCell ref="E101:E107"/>
    <mergeCell ref="A108:C108"/>
    <mergeCell ref="E108:G108"/>
    <mergeCell ref="A109:E109"/>
    <mergeCell ref="A88:E88"/>
    <mergeCell ref="D89:D90"/>
    <mergeCell ref="A90:C90"/>
    <mergeCell ref="E90:G90"/>
    <mergeCell ref="A91:E91"/>
    <mergeCell ref="D92:D99"/>
    <mergeCell ref="E92:E98"/>
    <mergeCell ref="A99:C99"/>
    <mergeCell ref="E99:G99"/>
    <mergeCell ref="A77:E77"/>
    <mergeCell ref="D78:D79"/>
    <mergeCell ref="A79:C79"/>
    <mergeCell ref="E79:G79"/>
    <mergeCell ref="A80:E80"/>
    <mergeCell ref="D81:D87"/>
    <mergeCell ref="E81:E86"/>
    <mergeCell ref="A87:C87"/>
    <mergeCell ref="E87:G87"/>
    <mergeCell ref="A64:E64"/>
    <mergeCell ref="A68:G68"/>
    <mergeCell ref="A70:A71"/>
    <mergeCell ref="A72:E72"/>
    <mergeCell ref="D73:D76"/>
    <mergeCell ref="E73:E75"/>
    <mergeCell ref="A76:C76"/>
    <mergeCell ref="E76:G76"/>
    <mergeCell ref="A56:E56"/>
    <mergeCell ref="D57:D62"/>
    <mergeCell ref="E57:E61"/>
    <mergeCell ref="A62:C62"/>
    <mergeCell ref="E62:G62"/>
    <mergeCell ref="A63:E63"/>
    <mergeCell ref="D44:D46"/>
    <mergeCell ref="E44:E45"/>
    <mergeCell ref="A46:C46"/>
    <mergeCell ref="E46:G46"/>
    <mergeCell ref="A47:E47"/>
    <mergeCell ref="D48:D55"/>
    <mergeCell ref="E48:E54"/>
    <mergeCell ref="A55:C55"/>
    <mergeCell ref="E55:G55"/>
    <mergeCell ref="A34:E34"/>
    <mergeCell ref="D35:D42"/>
    <mergeCell ref="E35:E41"/>
    <mergeCell ref="A42:C42"/>
    <mergeCell ref="E42:G42"/>
    <mergeCell ref="A43:E43"/>
    <mergeCell ref="A22:E22"/>
    <mergeCell ref="D23:D24"/>
    <mergeCell ref="A24:C24"/>
    <mergeCell ref="E24:G24"/>
    <mergeCell ref="A25:E25"/>
    <mergeCell ref="D26:D33"/>
    <mergeCell ref="E26:E32"/>
    <mergeCell ref="A33:C33"/>
    <mergeCell ref="E33:G33"/>
    <mergeCell ref="A11:E11"/>
    <mergeCell ref="D12:D13"/>
    <mergeCell ref="A13:C13"/>
    <mergeCell ref="E13:G13"/>
    <mergeCell ref="A14:E14"/>
    <mergeCell ref="D15:D21"/>
    <mergeCell ref="E15:E20"/>
    <mergeCell ref="A21:C21"/>
    <mergeCell ref="E21:G21"/>
    <mergeCell ref="A2:G2"/>
    <mergeCell ref="A4:A5"/>
    <mergeCell ref="A6:E6"/>
    <mergeCell ref="D7:D10"/>
    <mergeCell ref="E7:E9"/>
    <mergeCell ref="A10:C10"/>
    <mergeCell ref="E10:G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0"/>
  <sheetViews>
    <sheetView zoomScalePageLayoutView="0" workbookViewId="0" topLeftCell="A1">
      <selection activeCell="G63" sqref="G63"/>
    </sheetView>
  </sheetViews>
  <sheetFormatPr defaultColWidth="9.28125" defaultRowHeight="12.75"/>
  <cols>
    <col min="1" max="1" width="46.421875" style="1" customWidth="1"/>
    <col min="2" max="2" width="14.140625" style="1" customWidth="1"/>
    <col min="3" max="3" width="14.8515625" style="1" customWidth="1"/>
    <col min="4" max="4" width="12.00390625" style="1" customWidth="1"/>
    <col min="5" max="6" width="8.7109375" style="1" customWidth="1"/>
    <col min="7" max="8" width="15.00390625" style="1" customWidth="1"/>
    <col min="9" max="9" width="18.57421875" style="1" customWidth="1"/>
    <col min="10" max="10" width="18.140625" style="1" customWidth="1"/>
    <col min="11" max="11" width="0" style="1" hidden="1" customWidth="1"/>
    <col min="12" max="16384" width="9.28125" style="1" customWidth="1"/>
  </cols>
  <sheetData>
    <row r="2" spans="1:8" ht="15">
      <c r="A2" s="240" t="s">
        <v>180</v>
      </c>
      <c r="B2" s="240"/>
      <c r="C2" s="240"/>
      <c r="D2" s="240"/>
      <c r="E2" s="240"/>
      <c r="F2" s="240"/>
      <c r="G2" s="240"/>
      <c r="H2" s="48"/>
    </row>
    <row r="3" spans="1:9" ht="60">
      <c r="A3" s="9" t="s">
        <v>186</v>
      </c>
      <c r="B3" s="10" t="s">
        <v>1</v>
      </c>
      <c r="C3" s="10" t="s">
        <v>2</v>
      </c>
      <c r="D3" s="10" t="s">
        <v>3</v>
      </c>
      <c r="E3" s="11" t="s">
        <v>4</v>
      </c>
      <c r="F3" s="49" t="s">
        <v>5</v>
      </c>
      <c r="G3" s="49" t="s">
        <v>6</v>
      </c>
      <c r="H3" s="49" t="s">
        <v>8</v>
      </c>
      <c r="I3" s="49" t="s">
        <v>9</v>
      </c>
    </row>
    <row r="4" spans="1:9" ht="15">
      <c r="A4" s="211" t="s">
        <v>12</v>
      </c>
      <c r="B4" s="16" t="s">
        <v>13</v>
      </c>
      <c r="C4" s="16" t="s">
        <v>211</v>
      </c>
      <c r="D4" s="17">
        <v>111</v>
      </c>
      <c r="E4" s="17">
        <v>211</v>
      </c>
      <c r="F4" s="17"/>
      <c r="G4" s="126">
        <v>990000</v>
      </c>
      <c r="H4" s="43">
        <f>G4</f>
        <v>990000</v>
      </c>
      <c r="I4" s="43">
        <f>G4-H4</f>
        <v>0</v>
      </c>
    </row>
    <row r="5" spans="1:9" ht="15">
      <c r="A5" s="211"/>
      <c r="B5" s="16" t="s">
        <v>13</v>
      </c>
      <c r="C5" s="16" t="s">
        <v>211</v>
      </c>
      <c r="D5" s="17">
        <v>119</v>
      </c>
      <c r="E5" s="17">
        <v>213</v>
      </c>
      <c r="F5" s="17"/>
      <c r="G5" s="126">
        <v>298980</v>
      </c>
      <c r="H5" s="43">
        <f>G5</f>
        <v>298980</v>
      </c>
      <c r="I5" s="43">
        <f>G5-H5</f>
        <v>0</v>
      </c>
    </row>
    <row r="6" spans="1:9" ht="15" hidden="1">
      <c r="A6" s="213" t="s">
        <v>16</v>
      </c>
      <c r="B6" s="213"/>
      <c r="C6" s="213"/>
      <c r="D6" s="213"/>
      <c r="E6" s="213"/>
      <c r="F6" s="50"/>
      <c r="G6" s="37"/>
      <c r="H6" s="40"/>
      <c r="I6" s="40"/>
    </row>
    <row r="7" spans="1:9" ht="15" hidden="1">
      <c r="A7" s="23" t="s">
        <v>17</v>
      </c>
      <c r="B7" s="16" t="s">
        <v>59</v>
      </c>
      <c r="C7" s="16" t="s">
        <v>150</v>
      </c>
      <c r="D7" s="220">
        <v>112</v>
      </c>
      <c r="E7" s="220">
        <v>212</v>
      </c>
      <c r="F7" s="10"/>
      <c r="G7" s="37">
        <v>0</v>
      </c>
      <c r="H7" s="40"/>
      <c r="I7" s="43">
        <f>G7-H7</f>
        <v>0</v>
      </c>
    </row>
    <row r="8" spans="1:9" ht="15" hidden="1">
      <c r="A8" s="23" t="s">
        <v>151</v>
      </c>
      <c r="B8" s="16" t="s">
        <v>59</v>
      </c>
      <c r="C8" s="16" t="s">
        <v>150</v>
      </c>
      <c r="D8" s="220"/>
      <c r="E8" s="220"/>
      <c r="F8" s="33"/>
      <c r="G8" s="37">
        <v>0</v>
      </c>
      <c r="H8" s="40"/>
      <c r="I8" s="43">
        <f>G8-H8</f>
        <v>0</v>
      </c>
    </row>
    <row r="9" spans="1:9" ht="15" hidden="1">
      <c r="A9" s="23" t="s">
        <v>152</v>
      </c>
      <c r="B9" s="16" t="s">
        <v>59</v>
      </c>
      <c r="C9" s="16" t="s">
        <v>150</v>
      </c>
      <c r="D9" s="220"/>
      <c r="E9" s="220"/>
      <c r="F9" s="51"/>
      <c r="G9" s="37">
        <v>0</v>
      </c>
      <c r="H9" s="40"/>
      <c r="I9" s="43">
        <f>G9-H9</f>
        <v>0</v>
      </c>
    </row>
    <row r="10" spans="1:9" ht="15" hidden="1">
      <c r="A10" s="215" t="s">
        <v>22</v>
      </c>
      <c r="B10" s="215"/>
      <c r="C10" s="215"/>
      <c r="D10" s="220"/>
      <c r="E10" s="209">
        <f>G9+G7+G8</f>
        <v>0</v>
      </c>
      <c r="F10" s="209"/>
      <c r="G10" s="209"/>
      <c r="H10" s="52">
        <f>H7+H8+H9</f>
        <v>0</v>
      </c>
      <c r="I10" s="53">
        <f>E10-H10</f>
        <v>0</v>
      </c>
    </row>
    <row r="11" spans="1:9" ht="15" hidden="1">
      <c r="A11" s="213" t="s">
        <v>26</v>
      </c>
      <c r="B11" s="213"/>
      <c r="C11" s="213"/>
      <c r="D11" s="213"/>
      <c r="E11" s="213"/>
      <c r="F11" s="50"/>
      <c r="G11" s="37"/>
      <c r="H11" s="40"/>
      <c r="I11" s="40"/>
    </row>
    <row r="12" spans="1:9" ht="15" hidden="1">
      <c r="A12" s="23" t="s">
        <v>27</v>
      </c>
      <c r="B12" s="16" t="s">
        <v>59</v>
      </c>
      <c r="C12" s="16" t="s">
        <v>150</v>
      </c>
      <c r="D12" s="220">
        <v>244</v>
      </c>
      <c r="E12" s="17">
        <v>221</v>
      </c>
      <c r="F12" s="17"/>
      <c r="G12" s="37">
        <v>0</v>
      </c>
      <c r="H12" s="40"/>
      <c r="I12" s="43">
        <f>G12-H12</f>
        <v>0</v>
      </c>
    </row>
    <row r="13" spans="1:9" ht="15" hidden="1">
      <c r="A13" s="215" t="s">
        <v>28</v>
      </c>
      <c r="B13" s="215"/>
      <c r="C13" s="215"/>
      <c r="D13" s="220"/>
      <c r="E13" s="209">
        <f>G12</f>
        <v>0</v>
      </c>
      <c r="F13" s="209"/>
      <c r="G13" s="209"/>
      <c r="H13" s="52">
        <f>H12</f>
        <v>0</v>
      </c>
      <c r="I13" s="53">
        <f>E13-H13</f>
        <v>0</v>
      </c>
    </row>
    <row r="14" spans="1:9" ht="12.75" customHeight="1" hidden="1">
      <c r="A14" s="213" t="s">
        <v>32</v>
      </c>
      <c r="B14" s="213"/>
      <c r="C14" s="213"/>
      <c r="D14" s="213"/>
      <c r="E14" s="213"/>
      <c r="F14" s="50"/>
      <c r="G14" s="54"/>
      <c r="H14" s="40"/>
      <c r="I14" s="40"/>
    </row>
    <row r="15" spans="1:9" ht="15" hidden="1">
      <c r="A15" s="35"/>
      <c r="B15" s="32" t="s">
        <v>59</v>
      </c>
      <c r="C15" s="32" t="s">
        <v>150</v>
      </c>
      <c r="D15" s="220">
        <v>244</v>
      </c>
      <c r="E15" s="241">
        <v>223</v>
      </c>
      <c r="F15" s="26"/>
      <c r="G15" s="37"/>
      <c r="H15" s="40"/>
      <c r="I15" s="43">
        <f aca="true" t="shared" si="0" ref="I15:I20">G15-H15</f>
        <v>0</v>
      </c>
    </row>
    <row r="16" spans="1:9" ht="12.75" customHeight="1" hidden="1">
      <c r="A16" s="23"/>
      <c r="B16" s="16" t="s">
        <v>59</v>
      </c>
      <c r="C16" s="16" t="s">
        <v>150</v>
      </c>
      <c r="D16" s="220"/>
      <c r="E16" s="241"/>
      <c r="F16" s="17"/>
      <c r="G16" s="37"/>
      <c r="H16" s="40"/>
      <c r="I16" s="43">
        <f t="shared" si="0"/>
        <v>0</v>
      </c>
    </row>
    <row r="17" spans="1:9" ht="15" hidden="1">
      <c r="A17" s="23"/>
      <c r="B17" s="16" t="s">
        <v>59</v>
      </c>
      <c r="C17" s="16" t="s">
        <v>150</v>
      </c>
      <c r="D17" s="220"/>
      <c r="E17" s="241"/>
      <c r="F17" s="17"/>
      <c r="G17" s="37"/>
      <c r="H17" s="40"/>
      <c r="I17" s="43">
        <f t="shared" si="0"/>
        <v>0</v>
      </c>
    </row>
    <row r="18" spans="1:9" ht="12.75" customHeight="1" hidden="1">
      <c r="A18" s="23"/>
      <c r="B18" s="16" t="s">
        <v>59</v>
      </c>
      <c r="C18" s="16" t="s">
        <v>150</v>
      </c>
      <c r="D18" s="220"/>
      <c r="E18" s="241"/>
      <c r="F18" s="17"/>
      <c r="G18" s="37"/>
      <c r="H18" s="40"/>
      <c r="I18" s="43">
        <f t="shared" si="0"/>
        <v>0</v>
      </c>
    </row>
    <row r="19" spans="1:9" ht="12.75" customHeight="1" hidden="1">
      <c r="A19" s="23"/>
      <c r="B19" s="16" t="s">
        <v>59</v>
      </c>
      <c r="C19" s="16" t="s">
        <v>150</v>
      </c>
      <c r="D19" s="220"/>
      <c r="E19" s="241"/>
      <c r="F19" s="17"/>
      <c r="G19" s="37"/>
      <c r="H19" s="40"/>
      <c r="I19" s="43">
        <f t="shared" si="0"/>
        <v>0</v>
      </c>
    </row>
    <row r="20" spans="1:9" ht="12.75" customHeight="1" hidden="1">
      <c r="A20" s="23"/>
      <c r="B20" s="16" t="s">
        <v>59</v>
      </c>
      <c r="C20" s="16" t="s">
        <v>150</v>
      </c>
      <c r="D20" s="220"/>
      <c r="E20" s="241"/>
      <c r="F20" s="17"/>
      <c r="G20" s="37"/>
      <c r="H20" s="40"/>
      <c r="I20" s="43">
        <f t="shared" si="0"/>
        <v>0</v>
      </c>
    </row>
    <row r="21" spans="1:9" ht="12.75" customHeight="1" hidden="1">
      <c r="A21" s="215" t="s">
        <v>41</v>
      </c>
      <c r="B21" s="215"/>
      <c r="C21" s="215"/>
      <c r="D21" s="220"/>
      <c r="E21" s="209">
        <f>G15+G16+G17+G18+G19+G20</f>
        <v>0</v>
      </c>
      <c r="F21" s="209"/>
      <c r="G21" s="209"/>
      <c r="H21" s="52">
        <f>H15+H16+H17+H18+H19+H20</f>
        <v>0</v>
      </c>
      <c r="I21" s="53">
        <f>E21-H21</f>
        <v>0</v>
      </c>
    </row>
    <row r="22" spans="1:9" ht="12.75" customHeight="1" hidden="1">
      <c r="A22" s="213" t="s">
        <v>42</v>
      </c>
      <c r="B22" s="213"/>
      <c r="C22" s="213"/>
      <c r="D22" s="213"/>
      <c r="E22" s="213"/>
      <c r="F22" s="50"/>
      <c r="G22" s="54"/>
      <c r="H22" s="40"/>
      <c r="I22" s="40"/>
    </row>
    <row r="23" spans="1:9" ht="12.75" customHeight="1" hidden="1">
      <c r="A23" s="35"/>
      <c r="B23" s="32" t="s">
        <v>59</v>
      </c>
      <c r="C23" s="32" t="s">
        <v>150</v>
      </c>
      <c r="D23" s="220">
        <v>244</v>
      </c>
      <c r="E23" s="17">
        <v>224</v>
      </c>
      <c r="F23" s="17"/>
      <c r="G23" s="37"/>
      <c r="H23" s="40"/>
      <c r="I23" s="43">
        <f>G23-H23</f>
        <v>0</v>
      </c>
    </row>
    <row r="24" spans="1:9" ht="12.75" customHeight="1" hidden="1">
      <c r="A24" s="223" t="s">
        <v>44</v>
      </c>
      <c r="B24" s="223"/>
      <c r="C24" s="223"/>
      <c r="D24" s="220"/>
      <c r="E24" s="224">
        <f>G23</f>
        <v>0</v>
      </c>
      <c r="F24" s="224"/>
      <c r="G24" s="224"/>
      <c r="H24" s="52">
        <f>H23</f>
        <v>0</v>
      </c>
      <c r="I24" s="53">
        <f>E24-H24</f>
        <v>0</v>
      </c>
    </row>
    <row r="25" spans="1:9" ht="15" hidden="1">
      <c r="A25" s="213" t="s">
        <v>45</v>
      </c>
      <c r="B25" s="213"/>
      <c r="C25" s="213"/>
      <c r="D25" s="213"/>
      <c r="E25" s="213"/>
      <c r="F25" s="50"/>
      <c r="G25" s="54"/>
      <c r="H25" s="40"/>
      <c r="I25" s="40"/>
    </row>
    <row r="26" spans="1:9" ht="12.75" customHeight="1" hidden="1">
      <c r="A26" s="35" t="s">
        <v>56</v>
      </c>
      <c r="B26" s="32" t="s">
        <v>59</v>
      </c>
      <c r="C26" s="32" t="s">
        <v>150</v>
      </c>
      <c r="D26" s="220">
        <v>244</v>
      </c>
      <c r="E26" s="241">
        <v>225</v>
      </c>
      <c r="F26" s="33"/>
      <c r="G26" s="37"/>
      <c r="H26" s="40"/>
      <c r="I26" s="43">
        <f aca="true" t="shared" si="1" ref="I26:I32">G26-H26</f>
        <v>0</v>
      </c>
    </row>
    <row r="27" spans="1:9" ht="12.75" customHeight="1" hidden="1">
      <c r="A27" s="23" t="s">
        <v>57</v>
      </c>
      <c r="B27" s="16" t="s">
        <v>59</v>
      </c>
      <c r="C27" s="16" t="s">
        <v>150</v>
      </c>
      <c r="D27" s="220"/>
      <c r="E27" s="220"/>
      <c r="F27" s="55"/>
      <c r="G27" s="37"/>
      <c r="H27" s="40"/>
      <c r="I27" s="43">
        <f t="shared" si="1"/>
        <v>0</v>
      </c>
    </row>
    <row r="28" spans="1:9" ht="12.75" customHeight="1" hidden="1">
      <c r="A28" s="23" t="s">
        <v>60</v>
      </c>
      <c r="B28" s="16" t="s">
        <v>59</v>
      </c>
      <c r="C28" s="16" t="s">
        <v>150</v>
      </c>
      <c r="D28" s="220"/>
      <c r="E28" s="220"/>
      <c r="F28" s="55"/>
      <c r="G28" s="37"/>
      <c r="H28" s="40"/>
      <c r="I28" s="43">
        <f t="shared" si="1"/>
        <v>0</v>
      </c>
    </row>
    <row r="29" spans="1:9" ht="12.75" customHeight="1" hidden="1">
      <c r="A29" s="23"/>
      <c r="B29" s="16" t="s">
        <v>59</v>
      </c>
      <c r="C29" s="16" t="s">
        <v>150</v>
      </c>
      <c r="D29" s="220"/>
      <c r="E29" s="220"/>
      <c r="F29" s="55"/>
      <c r="G29" s="37"/>
      <c r="H29" s="40"/>
      <c r="I29" s="43">
        <f t="shared" si="1"/>
        <v>0</v>
      </c>
    </row>
    <row r="30" spans="1:9" ht="12.75" customHeight="1" hidden="1">
      <c r="A30" s="23"/>
      <c r="B30" s="16" t="s">
        <v>59</v>
      </c>
      <c r="C30" s="16" t="s">
        <v>149</v>
      </c>
      <c r="D30" s="220"/>
      <c r="E30" s="220"/>
      <c r="F30" s="55"/>
      <c r="G30" s="37"/>
      <c r="H30" s="40"/>
      <c r="I30" s="43">
        <f t="shared" si="1"/>
        <v>0</v>
      </c>
    </row>
    <row r="31" spans="1:9" ht="12.75" customHeight="1" hidden="1">
      <c r="A31" s="23"/>
      <c r="B31" s="16" t="s">
        <v>59</v>
      </c>
      <c r="C31" s="16" t="s">
        <v>150</v>
      </c>
      <c r="D31" s="220"/>
      <c r="E31" s="220"/>
      <c r="F31" s="55"/>
      <c r="G31" s="37"/>
      <c r="H31" s="40"/>
      <c r="I31" s="43">
        <f t="shared" si="1"/>
        <v>0</v>
      </c>
    </row>
    <row r="32" spans="1:9" ht="12.75" customHeight="1" hidden="1">
      <c r="A32" s="38"/>
      <c r="B32" s="16" t="s">
        <v>59</v>
      </c>
      <c r="C32" s="16" t="s">
        <v>150</v>
      </c>
      <c r="D32" s="220"/>
      <c r="E32" s="241"/>
      <c r="F32" s="51"/>
      <c r="G32" s="37"/>
      <c r="H32" s="40"/>
      <c r="I32" s="43">
        <f t="shared" si="1"/>
        <v>0</v>
      </c>
    </row>
    <row r="33" spans="1:9" ht="12.75" customHeight="1" hidden="1">
      <c r="A33" s="221" t="s">
        <v>61</v>
      </c>
      <c r="B33" s="221"/>
      <c r="C33" s="221"/>
      <c r="D33" s="220"/>
      <c r="E33" s="209">
        <f>G26+G27+G28+G29+G30+G31+G32</f>
        <v>0</v>
      </c>
      <c r="F33" s="209"/>
      <c r="G33" s="209"/>
      <c r="H33" s="52">
        <f>H26+H27+H28+H29+H30+H31+H32</f>
        <v>0</v>
      </c>
      <c r="I33" s="53">
        <f>E33-H33</f>
        <v>0</v>
      </c>
    </row>
    <row r="34" spans="1:9" ht="12.75" customHeight="1" hidden="1">
      <c r="A34" s="213" t="s">
        <v>23</v>
      </c>
      <c r="B34" s="213"/>
      <c r="C34" s="213"/>
      <c r="D34" s="213"/>
      <c r="E34" s="213"/>
      <c r="F34" s="50"/>
      <c r="G34" s="54"/>
      <c r="H34" s="40"/>
      <c r="I34" s="40"/>
    </row>
    <row r="35" spans="1:9" ht="15" hidden="1">
      <c r="A35" s="35" t="s">
        <v>153</v>
      </c>
      <c r="B35" s="32" t="s">
        <v>59</v>
      </c>
      <c r="C35" s="32" t="s">
        <v>150</v>
      </c>
      <c r="D35" s="220">
        <v>244</v>
      </c>
      <c r="E35" s="241">
        <v>226</v>
      </c>
      <c r="F35" s="26"/>
      <c r="G35" s="37"/>
      <c r="H35" s="40"/>
      <c r="I35" s="43">
        <f aca="true" t="shared" si="2" ref="I35:I41">G35-H35</f>
        <v>0</v>
      </c>
    </row>
    <row r="36" spans="1:9" ht="12.75" customHeight="1" hidden="1">
      <c r="A36" s="23" t="s">
        <v>154</v>
      </c>
      <c r="B36" s="16" t="s">
        <v>59</v>
      </c>
      <c r="C36" s="16" t="s">
        <v>149</v>
      </c>
      <c r="D36" s="220"/>
      <c r="E36" s="241"/>
      <c r="F36" s="17"/>
      <c r="G36" s="37"/>
      <c r="H36" s="40"/>
      <c r="I36" s="43">
        <f t="shared" si="2"/>
        <v>0</v>
      </c>
    </row>
    <row r="37" spans="1:9" ht="15" hidden="1">
      <c r="A37" s="23" t="s">
        <v>69</v>
      </c>
      <c r="B37" s="16" t="s">
        <v>59</v>
      </c>
      <c r="C37" s="16" t="s">
        <v>150</v>
      </c>
      <c r="D37" s="220"/>
      <c r="E37" s="241"/>
      <c r="F37" s="17"/>
      <c r="G37" s="37"/>
      <c r="H37" s="40"/>
      <c r="I37" s="43">
        <f t="shared" si="2"/>
        <v>0</v>
      </c>
    </row>
    <row r="38" spans="1:9" ht="12.75" customHeight="1" hidden="1">
      <c r="A38" s="23" t="s">
        <v>70</v>
      </c>
      <c r="B38" s="16" t="s">
        <v>59</v>
      </c>
      <c r="C38" s="16" t="s">
        <v>150</v>
      </c>
      <c r="D38" s="220"/>
      <c r="E38" s="241"/>
      <c r="F38" s="17"/>
      <c r="G38" s="37"/>
      <c r="H38" s="40"/>
      <c r="I38" s="43">
        <f t="shared" si="2"/>
        <v>0</v>
      </c>
    </row>
    <row r="39" spans="1:9" ht="12.75" customHeight="1" hidden="1">
      <c r="A39" s="23"/>
      <c r="B39" s="16" t="s">
        <v>59</v>
      </c>
      <c r="C39" s="16" t="s">
        <v>150</v>
      </c>
      <c r="D39" s="220"/>
      <c r="E39" s="241"/>
      <c r="F39" s="17"/>
      <c r="G39" s="37"/>
      <c r="H39" s="40"/>
      <c r="I39" s="43">
        <f t="shared" si="2"/>
        <v>0</v>
      </c>
    </row>
    <row r="40" spans="1:9" ht="12.75" customHeight="1" hidden="1">
      <c r="A40" s="23"/>
      <c r="B40" s="16" t="s">
        <v>59</v>
      </c>
      <c r="C40" s="16" t="s">
        <v>150</v>
      </c>
      <c r="D40" s="220"/>
      <c r="E40" s="241"/>
      <c r="F40" s="17"/>
      <c r="G40" s="37"/>
      <c r="H40" s="40"/>
      <c r="I40" s="43">
        <f t="shared" si="2"/>
        <v>0</v>
      </c>
    </row>
    <row r="41" spans="1:9" ht="12.75" customHeight="1" hidden="1">
      <c r="A41" s="38"/>
      <c r="B41" s="16" t="s">
        <v>59</v>
      </c>
      <c r="C41" s="16" t="s">
        <v>150</v>
      </c>
      <c r="D41" s="220"/>
      <c r="E41" s="241"/>
      <c r="F41" s="17"/>
      <c r="G41" s="37"/>
      <c r="H41" s="40"/>
      <c r="I41" s="43">
        <f t="shared" si="2"/>
        <v>0</v>
      </c>
    </row>
    <row r="42" spans="1:9" ht="12.75" customHeight="1" hidden="1">
      <c r="A42" s="221" t="s">
        <v>25</v>
      </c>
      <c r="B42" s="221"/>
      <c r="C42" s="221"/>
      <c r="D42" s="220"/>
      <c r="E42" s="209">
        <f>G35+G36+G37+G38+G39+G40+G41</f>
        <v>0</v>
      </c>
      <c r="F42" s="209"/>
      <c r="G42" s="209"/>
      <c r="H42" s="52">
        <f>H35+H36+H37+H38+H39+H40+H41</f>
        <v>0</v>
      </c>
      <c r="I42" s="53">
        <f>E42-H42</f>
        <v>0</v>
      </c>
    </row>
    <row r="43" spans="1:9" ht="12.75" customHeight="1" hidden="1">
      <c r="A43" s="219" t="s">
        <v>127</v>
      </c>
      <c r="B43" s="219"/>
      <c r="C43" s="219"/>
      <c r="D43" s="219"/>
      <c r="E43" s="219"/>
      <c r="F43" s="50"/>
      <c r="G43" s="54"/>
      <c r="H43" s="40"/>
      <c r="I43" s="40"/>
    </row>
    <row r="44" spans="1:9" ht="12.75" customHeight="1" hidden="1">
      <c r="A44" s="31" t="s">
        <v>114</v>
      </c>
      <c r="B44" s="32" t="s">
        <v>59</v>
      </c>
      <c r="C44" s="32" t="s">
        <v>150</v>
      </c>
      <c r="D44" s="220">
        <v>244</v>
      </c>
      <c r="E44" s="241">
        <v>290</v>
      </c>
      <c r="F44" s="33"/>
      <c r="G44" s="37"/>
      <c r="H44" s="40"/>
      <c r="I44" s="43">
        <f>G44-H44</f>
        <v>0</v>
      </c>
    </row>
    <row r="45" spans="1:9" ht="12.75" customHeight="1" hidden="1">
      <c r="A45" s="38" t="s">
        <v>115</v>
      </c>
      <c r="B45" s="16" t="s">
        <v>59</v>
      </c>
      <c r="C45" s="16" t="s">
        <v>150</v>
      </c>
      <c r="D45" s="220"/>
      <c r="E45" s="241"/>
      <c r="F45" s="26"/>
      <c r="G45" s="37"/>
      <c r="H45" s="40"/>
      <c r="I45" s="43">
        <f>G45-H45</f>
        <v>0</v>
      </c>
    </row>
    <row r="46" spans="1:9" ht="12.75" customHeight="1" hidden="1">
      <c r="A46" s="221" t="s">
        <v>131</v>
      </c>
      <c r="B46" s="221"/>
      <c r="C46" s="221"/>
      <c r="D46" s="220"/>
      <c r="E46" s="209">
        <f>G45+G44</f>
        <v>0</v>
      </c>
      <c r="F46" s="209"/>
      <c r="G46" s="209"/>
      <c r="H46" s="52">
        <f>H44+H45</f>
        <v>0</v>
      </c>
      <c r="I46" s="53">
        <f>E46-H46</f>
        <v>0</v>
      </c>
    </row>
    <row r="47" spans="1:9" ht="12.75" customHeight="1" hidden="1">
      <c r="A47" s="219" t="s">
        <v>76</v>
      </c>
      <c r="B47" s="219"/>
      <c r="C47" s="219"/>
      <c r="D47" s="219"/>
      <c r="E47" s="219"/>
      <c r="F47" s="50"/>
      <c r="G47" s="54"/>
      <c r="H47" s="40"/>
      <c r="I47" s="40"/>
    </row>
    <row r="48" spans="1:9" ht="12.75" customHeight="1" hidden="1">
      <c r="A48" s="35" t="s">
        <v>79</v>
      </c>
      <c r="B48" s="32" t="s">
        <v>59</v>
      </c>
      <c r="C48" s="32" t="s">
        <v>150</v>
      </c>
      <c r="D48" s="220">
        <v>244</v>
      </c>
      <c r="E48" s="220"/>
      <c r="F48" s="10"/>
      <c r="G48" s="37"/>
      <c r="H48" s="40"/>
      <c r="I48" s="43">
        <f aca="true" t="shared" si="3" ref="I48:I54">G48-H48</f>
        <v>0</v>
      </c>
    </row>
    <row r="49" spans="1:9" ht="12.75" customHeight="1" hidden="1">
      <c r="A49" s="23" t="s">
        <v>155</v>
      </c>
      <c r="B49" s="16" t="s">
        <v>59</v>
      </c>
      <c r="C49" s="16" t="s">
        <v>150</v>
      </c>
      <c r="D49" s="220"/>
      <c r="E49" s="220"/>
      <c r="F49" s="33"/>
      <c r="G49" s="37"/>
      <c r="H49" s="40"/>
      <c r="I49" s="43">
        <f t="shared" si="3"/>
        <v>0</v>
      </c>
    </row>
    <row r="50" spans="1:9" ht="12.75" customHeight="1" hidden="1">
      <c r="A50" s="23" t="s">
        <v>156</v>
      </c>
      <c r="B50" s="16" t="s">
        <v>59</v>
      </c>
      <c r="C50" s="16" t="s">
        <v>150</v>
      </c>
      <c r="D50" s="220"/>
      <c r="E50" s="220"/>
      <c r="F50" s="33"/>
      <c r="G50" s="37"/>
      <c r="H50" s="40"/>
      <c r="I50" s="43">
        <f t="shared" si="3"/>
        <v>0</v>
      </c>
    </row>
    <row r="51" spans="1:9" ht="12.75" customHeight="1" hidden="1">
      <c r="A51" s="31" t="s">
        <v>82</v>
      </c>
      <c r="B51" s="16" t="s">
        <v>59</v>
      </c>
      <c r="C51" s="16" t="s">
        <v>150</v>
      </c>
      <c r="D51" s="220"/>
      <c r="E51" s="220"/>
      <c r="F51" s="33"/>
      <c r="G51" s="37"/>
      <c r="H51" s="40"/>
      <c r="I51" s="43">
        <f t="shared" si="3"/>
        <v>0</v>
      </c>
    </row>
    <row r="52" spans="1:9" ht="12.75" customHeight="1" hidden="1">
      <c r="A52" s="35" t="s">
        <v>157</v>
      </c>
      <c r="B52" s="16" t="s">
        <v>59</v>
      </c>
      <c r="C52" s="16" t="s">
        <v>150</v>
      </c>
      <c r="D52" s="220"/>
      <c r="E52" s="220"/>
      <c r="F52" s="33"/>
      <c r="G52" s="37"/>
      <c r="H52" s="40"/>
      <c r="I52" s="43">
        <f t="shared" si="3"/>
        <v>0</v>
      </c>
    </row>
    <row r="53" spans="1:9" ht="15" hidden="1">
      <c r="A53" s="23" t="s">
        <v>84</v>
      </c>
      <c r="B53" s="16" t="s">
        <v>59</v>
      </c>
      <c r="C53" s="16" t="s">
        <v>150</v>
      </c>
      <c r="D53" s="220"/>
      <c r="E53" s="220"/>
      <c r="F53" s="33"/>
      <c r="G53" s="37"/>
      <c r="H53" s="40"/>
      <c r="I53" s="43">
        <f t="shared" si="3"/>
        <v>0</v>
      </c>
    </row>
    <row r="54" spans="1:9" ht="12.75" customHeight="1" hidden="1">
      <c r="A54" s="23"/>
      <c r="B54" s="16" t="s">
        <v>59</v>
      </c>
      <c r="C54" s="16" t="s">
        <v>150</v>
      </c>
      <c r="D54" s="220"/>
      <c r="E54" s="220"/>
      <c r="F54" s="56"/>
      <c r="G54" s="37"/>
      <c r="H54" s="40"/>
      <c r="I54" s="43">
        <f t="shared" si="3"/>
        <v>0</v>
      </c>
    </row>
    <row r="55" spans="1:9" ht="12.75" customHeight="1" hidden="1">
      <c r="A55" s="221" t="s">
        <v>87</v>
      </c>
      <c r="B55" s="221"/>
      <c r="C55" s="221"/>
      <c r="D55" s="220"/>
      <c r="E55" s="229">
        <f>G48+G49+G50+G51+G52+G53+G54</f>
        <v>0</v>
      </c>
      <c r="F55" s="229"/>
      <c r="G55" s="229"/>
      <c r="H55" s="52">
        <f>H48+H49+H50+H51+H52+H53+H54</f>
        <v>0</v>
      </c>
      <c r="I55" s="53">
        <f>E55-H55</f>
        <v>0</v>
      </c>
    </row>
    <row r="56" spans="1:9" ht="12.75" customHeight="1" hidden="1">
      <c r="A56" s="219" t="s">
        <v>158</v>
      </c>
      <c r="B56" s="219"/>
      <c r="C56" s="219"/>
      <c r="D56" s="219"/>
      <c r="E56" s="219"/>
      <c r="F56" s="50"/>
      <c r="G56" s="54"/>
      <c r="H56" s="40"/>
      <c r="I56" s="40"/>
    </row>
    <row r="57" spans="1:9" ht="12.75" customHeight="1" hidden="1">
      <c r="A57" s="35" t="s">
        <v>107</v>
      </c>
      <c r="B57" s="32" t="s">
        <v>59</v>
      </c>
      <c r="C57" s="32" t="s">
        <v>150</v>
      </c>
      <c r="D57" s="220">
        <v>244</v>
      </c>
      <c r="E57" s="220">
        <v>340</v>
      </c>
      <c r="F57" s="10"/>
      <c r="G57" s="37"/>
      <c r="H57" s="40"/>
      <c r="I57" s="43">
        <f>G57-H57</f>
        <v>0</v>
      </c>
    </row>
    <row r="58" spans="1:9" ht="15" hidden="1">
      <c r="A58" s="23" t="s">
        <v>106</v>
      </c>
      <c r="B58" s="16" t="s">
        <v>59</v>
      </c>
      <c r="C58" s="16" t="s">
        <v>150</v>
      </c>
      <c r="D58" s="220"/>
      <c r="E58" s="220"/>
      <c r="F58" s="55"/>
      <c r="G58" s="37"/>
      <c r="H58" s="40"/>
      <c r="I58" s="43">
        <f>G58-H58</f>
        <v>0</v>
      </c>
    </row>
    <row r="59" spans="1:9" ht="12.75" customHeight="1" hidden="1">
      <c r="A59" s="23" t="s">
        <v>108</v>
      </c>
      <c r="B59" s="16" t="s">
        <v>59</v>
      </c>
      <c r="C59" s="16" t="s">
        <v>150</v>
      </c>
      <c r="D59" s="220"/>
      <c r="E59" s="220"/>
      <c r="F59" s="55"/>
      <c r="G59" s="37"/>
      <c r="H59" s="40"/>
      <c r="I59" s="43">
        <f>G59-H59</f>
        <v>0</v>
      </c>
    </row>
    <row r="60" spans="1:9" ht="12.75" customHeight="1" hidden="1">
      <c r="A60" s="23" t="s">
        <v>109</v>
      </c>
      <c r="B60" s="16" t="s">
        <v>59</v>
      </c>
      <c r="C60" s="16" t="s">
        <v>150</v>
      </c>
      <c r="D60" s="220"/>
      <c r="E60" s="220"/>
      <c r="F60" s="55"/>
      <c r="G60" s="37"/>
      <c r="H60" s="40"/>
      <c r="I60" s="43">
        <f>G60-H60</f>
        <v>0</v>
      </c>
    </row>
    <row r="61" spans="1:9" ht="15" hidden="1">
      <c r="A61" s="23"/>
      <c r="B61" s="16" t="s">
        <v>59</v>
      </c>
      <c r="C61" s="16" t="s">
        <v>150</v>
      </c>
      <c r="D61" s="220"/>
      <c r="E61" s="220"/>
      <c r="F61" s="51"/>
      <c r="G61" s="37"/>
      <c r="H61" s="40"/>
      <c r="I61" s="43">
        <f>G61-H61</f>
        <v>0</v>
      </c>
    </row>
    <row r="62" spans="1:9" ht="15" hidden="1">
      <c r="A62" s="215" t="s">
        <v>112</v>
      </c>
      <c r="B62" s="215"/>
      <c r="C62" s="215"/>
      <c r="D62" s="220"/>
      <c r="E62" s="235">
        <f>G57+G58+G59+G60+G61</f>
        <v>0</v>
      </c>
      <c r="F62" s="235"/>
      <c r="G62" s="235"/>
      <c r="H62" s="52">
        <f>H57+H58+H59+H60+H61</f>
        <v>0</v>
      </c>
      <c r="I62" s="53">
        <f>E62-H62</f>
        <v>0</v>
      </c>
    </row>
    <row r="63" spans="1:9" ht="15">
      <c r="A63" s="238" t="s">
        <v>132</v>
      </c>
      <c r="B63" s="238"/>
      <c r="C63" s="238"/>
      <c r="D63" s="238"/>
      <c r="E63" s="238"/>
      <c r="F63" s="57"/>
      <c r="G63" s="58">
        <f>E13+E21+E24+E33+E42+E46+E62+E55</f>
        <v>0</v>
      </c>
      <c r="H63" s="59">
        <f>H13+H21+H24+H33+H42+H46+H55+H62</f>
        <v>0</v>
      </c>
      <c r="I63" s="53">
        <f>G63-H63</f>
        <v>0</v>
      </c>
    </row>
    <row r="64" spans="1:9" ht="15">
      <c r="A64" s="238" t="s">
        <v>147</v>
      </c>
      <c r="B64" s="238"/>
      <c r="C64" s="238"/>
      <c r="D64" s="238"/>
      <c r="E64" s="238"/>
      <c r="F64" s="60">
        <f>F4+F5</f>
        <v>0</v>
      </c>
      <c r="G64" s="43">
        <f>G4+G5+E10+E13+E21+E24+E33+E42+E46+E55+E62</f>
        <v>1288980</v>
      </c>
      <c r="H64" s="52">
        <f>H4+H5+H10+H13+H21+H24+H33+H42+H46+H55+H62</f>
        <v>1288980</v>
      </c>
      <c r="I64" s="43">
        <f>G64-H64</f>
        <v>0</v>
      </c>
    </row>
    <row r="68" spans="1:8" ht="15">
      <c r="A68" s="240" t="s">
        <v>183</v>
      </c>
      <c r="B68" s="240"/>
      <c r="C68" s="240"/>
      <c r="D68" s="240"/>
      <c r="E68" s="240"/>
      <c r="F68" s="240"/>
      <c r="G68" s="240"/>
      <c r="H68" s="48"/>
    </row>
    <row r="69" spans="1:9" ht="60">
      <c r="A69" s="9" t="s">
        <v>160</v>
      </c>
      <c r="B69" s="10" t="s">
        <v>1</v>
      </c>
      <c r="C69" s="10" t="s">
        <v>2</v>
      </c>
      <c r="D69" s="10" t="s">
        <v>3</v>
      </c>
      <c r="E69" s="11" t="s">
        <v>4</v>
      </c>
      <c r="F69" s="49" t="s">
        <v>5</v>
      </c>
      <c r="G69" s="49" t="s">
        <v>6</v>
      </c>
      <c r="H69" s="49" t="s">
        <v>8</v>
      </c>
      <c r="I69" s="49" t="s">
        <v>9</v>
      </c>
    </row>
    <row r="70" spans="1:9" ht="15">
      <c r="A70" s="211" t="s">
        <v>12</v>
      </c>
      <c r="B70" s="16" t="s">
        <v>59</v>
      </c>
      <c r="C70" s="16" t="s">
        <v>159</v>
      </c>
      <c r="D70" s="17">
        <v>111</v>
      </c>
      <c r="E70" s="17">
        <v>211</v>
      </c>
      <c r="F70" s="17"/>
      <c r="G70" s="126">
        <v>0</v>
      </c>
      <c r="H70" s="40"/>
      <c r="I70" s="43">
        <f>G70-H70</f>
        <v>0</v>
      </c>
    </row>
    <row r="71" spans="1:9" ht="15">
      <c r="A71" s="211"/>
      <c r="B71" s="16" t="s">
        <v>59</v>
      </c>
      <c r="C71" s="16" t="s">
        <v>159</v>
      </c>
      <c r="D71" s="17">
        <v>119</v>
      </c>
      <c r="E71" s="17">
        <v>213</v>
      </c>
      <c r="F71" s="17"/>
      <c r="G71" s="126">
        <v>0</v>
      </c>
      <c r="H71" s="40"/>
      <c r="I71" s="43">
        <f>G71-H71</f>
        <v>0</v>
      </c>
    </row>
    <row r="72" spans="1:9" ht="12.75" customHeight="1" hidden="1">
      <c r="A72" s="213" t="s">
        <v>16</v>
      </c>
      <c r="B72" s="213"/>
      <c r="C72" s="213"/>
      <c r="D72" s="213"/>
      <c r="E72" s="213"/>
      <c r="F72" s="50"/>
      <c r="G72" s="37"/>
      <c r="H72" s="40"/>
      <c r="I72" s="40"/>
    </row>
    <row r="73" spans="1:9" ht="15" hidden="1">
      <c r="A73" s="23" t="s">
        <v>17</v>
      </c>
      <c r="B73" s="16" t="s">
        <v>59</v>
      </c>
      <c r="C73" s="16" t="s">
        <v>150</v>
      </c>
      <c r="D73" s="220">
        <v>112</v>
      </c>
      <c r="E73" s="220">
        <v>212</v>
      </c>
      <c r="F73" s="10"/>
      <c r="G73" s="37">
        <v>0</v>
      </c>
      <c r="H73" s="40"/>
      <c r="I73" s="43">
        <f>G73-H73</f>
        <v>0</v>
      </c>
    </row>
    <row r="74" spans="1:9" ht="15" hidden="1">
      <c r="A74" s="23" t="s">
        <v>151</v>
      </c>
      <c r="B74" s="16" t="s">
        <v>59</v>
      </c>
      <c r="C74" s="16" t="s">
        <v>150</v>
      </c>
      <c r="D74" s="220"/>
      <c r="E74" s="220"/>
      <c r="F74" s="33"/>
      <c r="G74" s="37">
        <v>0</v>
      </c>
      <c r="H74" s="40"/>
      <c r="I74" s="43">
        <f>G74-H74</f>
        <v>0</v>
      </c>
    </row>
    <row r="75" spans="1:9" ht="15" hidden="1">
      <c r="A75" s="23" t="s">
        <v>152</v>
      </c>
      <c r="B75" s="16" t="s">
        <v>59</v>
      </c>
      <c r="C75" s="16" t="s">
        <v>150</v>
      </c>
      <c r="D75" s="220"/>
      <c r="E75" s="220"/>
      <c r="F75" s="51"/>
      <c r="G75" s="37">
        <v>0</v>
      </c>
      <c r="H75" s="40"/>
      <c r="I75" s="43">
        <f>G75-H75</f>
        <v>0</v>
      </c>
    </row>
    <row r="76" spans="1:9" ht="12.75" customHeight="1" hidden="1">
      <c r="A76" s="215" t="s">
        <v>22</v>
      </c>
      <c r="B76" s="215"/>
      <c r="C76" s="215"/>
      <c r="D76" s="220"/>
      <c r="E76" s="209">
        <f>G75+G73+G74</f>
        <v>0</v>
      </c>
      <c r="F76" s="209"/>
      <c r="G76" s="209"/>
      <c r="H76" s="52">
        <f>H73+H74+H75</f>
        <v>0</v>
      </c>
      <c r="I76" s="53">
        <f>E76-H76</f>
        <v>0</v>
      </c>
    </row>
    <row r="77" spans="1:9" ht="12.75" customHeight="1" hidden="1">
      <c r="A77" s="213" t="s">
        <v>26</v>
      </c>
      <c r="B77" s="213"/>
      <c r="C77" s="213"/>
      <c r="D77" s="213"/>
      <c r="E77" s="213"/>
      <c r="F77" s="50"/>
      <c r="G77" s="37"/>
      <c r="H77" s="40"/>
      <c r="I77" s="40"/>
    </row>
    <row r="78" spans="1:9" ht="15" hidden="1">
      <c r="A78" s="23" t="s">
        <v>27</v>
      </c>
      <c r="B78" s="16" t="s">
        <v>59</v>
      </c>
      <c r="C78" s="16" t="s">
        <v>150</v>
      </c>
      <c r="D78" s="220">
        <v>244</v>
      </c>
      <c r="E78" s="17">
        <v>221</v>
      </c>
      <c r="F78" s="17"/>
      <c r="G78" s="37">
        <v>0</v>
      </c>
      <c r="H78" s="40"/>
      <c r="I78" s="43">
        <f>G78-H78</f>
        <v>0</v>
      </c>
    </row>
    <row r="79" spans="1:9" ht="12.75" customHeight="1" hidden="1">
      <c r="A79" s="215" t="s">
        <v>28</v>
      </c>
      <c r="B79" s="215"/>
      <c r="C79" s="215"/>
      <c r="D79" s="220"/>
      <c r="E79" s="209">
        <f>G78</f>
        <v>0</v>
      </c>
      <c r="F79" s="209"/>
      <c r="G79" s="209"/>
      <c r="H79" s="52">
        <f>H78</f>
        <v>0</v>
      </c>
      <c r="I79" s="53">
        <f>E79-H79</f>
        <v>0</v>
      </c>
    </row>
    <row r="80" spans="1:9" ht="12.75" customHeight="1" hidden="1">
      <c r="A80" s="213" t="s">
        <v>32</v>
      </c>
      <c r="B80" s="213"/>
      <c r="C80" s="213"/>
      <c r="D80" s="213"/>
      <c r="E80" s="213"/>
      <c r="F80" s="50"/>
      <c r="G80" s="54"/>
      <c r="H80" s="40"/>
      <c r="I80" s="40"/>
    </row>
    <row r="81" spans="1:9" ht="15" hidden="1">
      <c r="A81" s="35"/>
      <c r="B81" s="32" t="s">
        <v>59</v>
      </c>
      <c r="C81" s="32" t="s">
        <v>150</v>
      </c>
      <c r="D81" s="220">
        <v>244</v>
      </c>
      <c r="E81" s="241">
        <v>223</v>
      </c>
      <c r="F81" s="26"/>
      <c r="G81" s="37"/>
      <c r="H81" s="40"/>
      <c r="I81" s="43">
        <f aca="true" t="shared" si="4" ref="I81:I86">G81-H81</f>
        <v>0</v>
      </c>
    </row>
    <row r="82" spans="1:9" ht="12.75" customHeight="1" hidden="1">
      <c r="A82" s="23"/>
      <c r="B82" s="16" t="s">
        <v>59</v>
      </c>
      <c r="C82" s="16" t="s">
        <v>150</v>
      </c>
      <c r="D82" s="220"/>
      <c r="E82" s="241"/>
      <c r="F82" s="17"/>
      <c r="G82" s="37"/>
      <c r="H82" s="40"/>
      <c r="I82" s="43">
        <f t="shared" si="4"/>
        <v>0</v>
      </c>
    </row>
    <row r="83" spans="1:9" ht="15" hidden="1">
      <c r="A83" s="23"/>
      <c r="B83" s="16" t="s">
        <v>59</v>
      </c>
      <c r="C83" s="16" t="s">
        <v>150</v>
      </c>
      <c r="D83" s="220"/>
      <c r="E83" s="241"/>
      <c r="F83" s="17"/>
      <c r="G83" s="37"/>
      <c r="H83" s="40"/>
      <c r="I83" s="43">
        <f t="shared" si="4"/>
        <v>0</v>
      </c>
    </row>
    <row r="84" spans="1:9" ht="12.75" customHeight="1" hidden="1">
      <c r="A84" s="23"/>
      <c r="B84" s="16" t="s">
        <v>59</v>
      </c>
      <c r="C84" s="16" t="s">
        <v>150</v>
      </c>
      <c r="D84" s="220"/>
      <c r="E84" s="241"/>
      <c r="F84" s="17"/>
      <c r="G84" s="37"/>
      <c r="H84" s="40"/>
      <c r="I84" s="43">
        <f t="shared" si="4"/>
        <v>0</v>
      </c>
    </row>
    <row r="85" spans="1:9" ht="12.75" customHeight="1" hidden="1">
      <c r="A85" s="23"/>
      <c r="B85" s="16" t="s">
        <v>59</v>
      </c>
      <c r="C85" s="16" t="s">
        <v>150</v>
      </c>
      <c r="D85" s="220"/>
      <c r="E85" s="241"/>
      <c r="F85" s="17"/>
      <c r="G85" s="37"/>
      <c r="H85" s="40"/>
      <c r="I85" s="43">
        <f t="shared" si="4"/>
        <v>0</v>
      </c>
    </row>
    <row r="86" spans="1:9" ht="12.75" customHeight="1" hidden="1">
      <c r="A86" s="23"/>
      <c r="B86" s="16" t="s">
        <v>59</v>
      </c>
      <c r="C86" s="16" t="s">
        <v>150</v>
      </c>
      <c r="D86" s="220"/>
      <c r="E86" s="241"/>
      <c r="F86" s="17"/>
      <c r="G86" s="37"/>
      <c r="H86" s="40"/>
      <c r="I86" s="43">
        <f t="shared" si="4"/>
        <v>0</v>
      </c>
    </row>
    <row r="87" spans="1:9" ht="12.75" customHeight="1" hidden="1">
      <c r="A87" s="215" t="s">
        <v>41</v>
      </c>
      <c r="B87" s="215"/>
      <c r="C87" s="215"/>
      <c r="D87" s="220"/>
      <c r="E87" s="209">
        <f>G81+G82+G83+G84+G85+G86</f>
        <v>0</v>
      </c>
      <c r="F87" s="209"/>
      <c r="G87" s="209"/>
      <c r="H87" s="52">
        <f>H81+H82+H83+H84+H85+H86</f>
        <v>0</v>
      </c>
      <c r="I87" s="53">
        <f>E87-H87</f>
        <v>0</v>
      </c>
    </row>
    <row r="88" spans="1:9" ht="12.75" customHeight="1" hidden="1">
      <c r="A88" s="213" t="s">
        <v>42</v>
      </c>
      <c r="B88" s="213"/>
      <c r="C88" s="213"/>
      <c r="D88" s="213"/>
      <c r="E88" s="213"/>
      <c r="F88" s="50"/>
      <c r="G88" s="54"/>
      <c r="H88" s="40"/>
      <c r="I88" s="40"/>
    </row>
    <row r="89" spans="1:9" ht="12.75" customHeight="1" hidden="1">
      <c r="A89" s="35"/>
      <c r="B89" s="32" t="s">
        <v>59</v>
      </c>
      <c r="C89" s="32" t="s">
        <v>150</v>
      </c>
      <c r="D89" s="220">
        <v>244</v>
      </c>
      <c r="E89" s="17">
        <v>224</v>
      </c>
      <c r="F89" s="17"/>
      <c r="G89" s="37"/>
      <c r="H89" s="40"/>
      <c r="I89" s="43">
        <f>G89-H89</f>
        <v>0</v>
      </c>
    </row>
    <row r="90" spans="1:9" ht="12.75" customHeight="1" hidden="1">
      <c r="A90" s="223" t="s">
        <v>44</v>
      </c>
      <c r="B90" s="223"/>
      <c r="C90" s="223"/>
      <c r="D90" s="220"/>
      <c r="E90" s="224">
        <f>G89</f>
        <v>0</v>
      </c>
      <c r="F90" s="224"/>
      <c r="G90" s="224"/>
      <c r="H90" s="52">
        <f>H89</f>
        <v>0</v>
      </c>
      <c r="I90" s="53">
        <f>E90-H90</f>
        <v>0</v>
      </c>
    </row>
    <row r="91" spans="1:9" ht="15" hidden="1">
      <c r="A91" s="213" t="s">
        <v>45</v>
      </c>
      <c r="B91" s="213"/>
      <c r="C91" s="213"/>
      <c r="D91" s="213"/>
      <c r="E91" s="213"/>
      <c r="F91" s="50"/>
      <c r="G91" s="54"/>
      <c r="H91" s="40"/>
      <c r="I91" s="40"/>
    </row>
    <row r="92" spans="1:9" ht="12.75" customHeight="1" hidden="1">
      <c r="A92" s="35" t="s">
        <v>56</v>
      </c>
      <c r="B92" s="32" t="s">
        <v>59</v>
      </c>
      <c r="C92" s="32" t="s">
        <v>150</v>
      </c>
      <c r="D92" s="220">
        <v>244</v>
      </c>
      <c r="E92" s="241">
        <v>225</v>
      </c>
      <c r="F92" s="33"/>
      <c r="G92" s="37"/>
      <c r="H92" s="40"/>
      <c r="I92" s="43">
        <f aca="true" t="shared" si="5" ref="I92:I98">G92-H92</f>
        <v>0</v>
      </c>
    </row>
    <row r="93" spans="1:9" ht="12.75" customHeight="1" hidden="1">
      <c r="A93" s="23" t="s">
        <v>57</v>
      </c>
      <c r="B93" s="16" t="s">
        <v>59</v>
      </c>
      <c r="C93" s="16" t="s">
        <v>150</v>
      </c>
      <c r="D93" s="220"/>
      <c r="E93" s="220"/>
      <c r="F93" s="55"/>
      <c r="G93" s="37"/>
      <c r="H93" s="40"/>
      <c r="I93" s="43">
        <f t="shared" si="5"/>
        <v>0</v>
      </c>
    </row>
    <row r="94" spans="1:9" ht="12.75" customHeight="1" hidden="1">
      <c r="A94" s="23" t="s">
        <v>60</v>
      </c>
      <c r="B94" s="16" t="s">
        <v>59</v>
      </c>
      <c r="C94" s="16" t="s">
        <v>150</v>
      </c>
      <c r="D94" s="220"/>
      <c r="E94" s="220"/>
      <c r="F94" s="55"/>
      <c r="G94" s="37"/>
      <c r="H94" s="40"/>
      <c r="I94" s="43">
        <f t="shared" si="5"/>
        <v>0</v>
      </c>
    </row>
    <row r="95" spans="1:9" ht="12.75" customHeight="1" hidden="1">
      <c r="A95" s="23"/>
      <c r="B95" s="16" t="s">
        <v>59</v>
      </c>
      <c r="C95" s="16" t="s">
        <v>150</v>
      </c>
      <c r="D95" s="220"/>
      <c r="E95" s="220"/>
      <c r="F95" s="55"/>
      <c r="G95" s="37"/>
      <c r="H95" s="40"/>
      <c r="I95" s="43">
        <f t="shared" si="5"/>
        <v>0</v>
      </c>
    </row>
    <row r="96" spans="1:9" ht="12.75" customHeight="1" hidden="1">
      <c r="A96" s="23"/>
      <c r="B96" s="16" t="s">
        <v>59</v>
      </c>
      <c r="C96" s="16" t="s">
        <v>149</v>
      </c>
      <c r="D96" s="220"/>
      <c r="E96" s="220"/>
      <c r="F96" s="55"/>
      <c r="G96" s="37"/>
      <c r="H96" s="40"/>
      <c r="I96" s="43">
        <f t="shared" si="5"/>
        <v>0</v>
      </c>
    </row>
    <row r="97" spans="1:9" ht="12.75" customHeight="1" hidden="1">
      <c r="A97" s="23"/>
      <c r="B97" s="16" t="s">
        <v>59</v>
      </c>
      <c r="C97" s="16" t="s">
        <v>150</v>
      </c>
      <c r="D97" s="220"/>
      <c r="E97" s="220"/>
      <c r="F97" s="55"/>
      <c r="G97" s="37"/>
      <c r="H97" s="40"/>
      <c r="I97" s="43">
        <f t="shared" si="5"/>
        <v>0</v>
      </c>
    </row>
    <row r="98" spans="1:9" ht="12.75" customHeight="1" hidden="1">
      <c r="A98" s="38"/>
      <c r="B98" s="16" t="s">
        <v>59</v>
      </c>
      <c r="C98" s="16" t="s">
        <v>150</v>
      </c>
      <c r="D98" s="220"/>
      <c r="E98" s="241"/>
      <c r="F98" s="51"/>
      <c r="G98" s="37"/>
      <c r="H98" s="40"/>
      <c r="I98" s="43">
        <f t="shared" si="5"/>
        <v>0</v>
      </c>
    </row>
    <row r="99" spans="1:9" ht="12.75" customHeight="1" hidden="1">
      <c r="A99" s="221" t="s">
        <v>61</v>
      </c>
      <c r="B99" s="221"/>
      <c r="C99" s="221"/>
      <c r="D99" s="220"/>
      <c r="E99" s="209">
        <f>G92+G93+G94+G95+G96+G97+G98</f>
        <v>0</v>
      </c>
      <c r="F99" s="209"/>
      <c r="G99" s="209"/>
      <c r="H99" s="52">
        <f>H92+H93+H94+H95+H96+H97+H98</f>
        <v>0</v>
      </c>
      <c r="I99" s="53">
        <f>E99-H99</f>
        <v>0</v>
      </c>
    </row>
    <row r="100" spans="1:9" ht="12.75" customHeight="1" hidden="1">
      <c r="A100" s="213" t="s">
        <v>23</v>
      </c>
      <c r="B100" s="213"/>
      <c r="C100" s="213"/>
      <c r="D100" s="213"/>
      <c r="E100" s="213"/>
      <c r="F100" s="50"/>
      <c r="G100" s="54"/>
      <c r="H100" s="40"/>
      <c r="I100" s="40"/>
    </row>
    <row r="101" spans="1:9" ht="15" hidden="1">
      <c r="A101" s="35" t="s">
        <v>153</v>
      </c>
      <c r="B101" s="32" t="s">
        <v>59</v>
      </c>
      <c r="C101" s="32" t="s">
        <v>150</v>
      </c>
      <c r="D101" s="220">
        <v>244</v>
      </c>
      <c r="E101" s="241">
        <v>226</v>
      </c>
      <c r="F101" s="26"/>
      <c r="G101" s="37"/>
      <c r="H101" s="40"/>
      <c r="I101" s="43">
        <f aca="true" t="shared" si="6" ref="I101:I107">G101-H101</f>
        <v>0</v>
      </c>
    </row>
    <row r="102" spans="1:9" ht="12.75" customHeight="1" hidden="1">
      <c r="A102" s="23" t="s">
        <v>154</v>
      </c>
      <c r="B102" s="16" t="s">
        <v>59</v>
      </c>
      <c r="C102" s="16" t="s">
        <v>149</v>
      </c>
      <c r="D102" s="220"/>
      <c r="E102" s="241"/>
      <c r="F102" s="17"/>
      <c r="G102" s="37"/>
      <c r="H102" s="40"/>
      <c r="I102" s="43">
        <f t="shared" si="6"/>
        <v>0</v>
      </c>
    </row>
    <row r="103" spans="1:9" ht="15" hidden="1">
      <c r="A103" s="23" t="s">
        <v>69</v>
      </c>
      <c r="B103" s="16" t="s">
        <v>59</v>
      </c>
      <c r="C103" s="16" t="s">
        <v>150</v>
      </c>
      <c r="D103" s="220"/>
      <c r="E103" s="241"/>
      <c r="F103" s="17"/>
      <c r="G103" s="37"/>
      <c r="H103" s="40"/>
      <c r="I103" s="43">
        <f t="shared" si="6"/>
        <v>0</v>
      </c>
    </row>
    <row r="104" spans="1:9" ht="12.75" customHeight="1" hidden="1">
      <c r="A104" s="23" t="s">
        <v>70</v>
      </c>
      <c r="B104" s="16" t="s">
        <v>59</v>
      </c>
      <c r="C104" s="16" t="s">
        <v>150</v>
      </c>
      <c r="D104" s="220"/>
      <c r="E104" s="241"/>
      <c r="F104" s="17"/>
      <c r="G104" s="37"/>
      <c r="H104" s="40"/>
      <c r="I104" s="43">
        <f t="shared" si="6"/>
        <v>0</v>
      </c>
    </row>
    <row r="105" spans="1:9" ht="12.75" customHeight="1" hidden="1">
      <c r="A105" s="23"/>
      <c r="B105" s="16" t="s">
        <v>59</v>
      </c>
      <c r="C105" s="16" t="s">
        <v>150</v>
      </c>
      <c r="D105" s="220"/>
      <c r="E105" s="241"/>
      <c r="F105" s="17"/>
      <c r="G105" s="37"/>
      <c r="H105" s="40"/>
      <c r="I105" s="43">
        <f t="shared" si="6"/>
        <v>0</v>
      </c>
    </row>
    <row r="106" spans="1:9" ht="12.75" customHeight="1" hidden="1">
      <c r="A106" s="23"/>
      <c r="B106" s="16" t="s">
        <v>59</v>
      </c>
      <c r="C106" s="16" t="s">
        <v>150</v>
      </c>
      <c r="D106" s="220"/>
      <c r="E106" s="241"/>
      <c r="F106" s="17"/>
      <c r="G106" s="37"/>
      <c r="H106" s="40"/>
      <c r="I106" s="43">
        <f t="shared" si="6"/>
        <v>0</v>
      </c>
    </row>
    <row r="107" spans="1:9" ht="12.75" customHeight="1" hidden="1">
      <c r="A107" s="38"/>
      <c r="B107" s="16" t="s">
        <v>59</v>
      </c>
      <c r="C107" s="16" t="s">
        <v>150</v>
      </c>
      <c r="D107" s="220"/>
      <c r="E107" s="241"/>
      <c r="F107" s="17"/>
      <c r="G107" s="37"/>
      <c r="H107" s="40"/>
      <c r="I107" s="43">
        <f t="shared" si="6"/>
        <v>0</v>
      </c>
    </row>
    <row r="108" spans="1:9" ht="12.75" customHeight="1" hidden="1">
      <c r="A108" s="221" t="s">
        <v>25</v>
      </c>
      <c r="B108" s="221"/>
      <c r="C108" s="221"/>
      <c r="D108" s="220"/>
      <c r="E108" s="209">
        <f>G101+G102+G103+G104+G105+G106+G107</f>
        <v>0</v>
      </c>
      <c r="F108" s="209"/>
      <c r="G108" s="209"/>
      <c r="H108" s="52">
        <f>H101+H102+H103+H104+H105+H106+H107</f>
        <v>0</v>
      </c>
      <c r="I108" s="53">
        <f>E108-H108</f>
        <v>0</v>
      </c>
    </row>
    <row r="109" spans="1:9" ht="12.75" customHeight="1" hidden="1">
      <c r="A109" s="219" t="s">
        <v>127</v>
      </c>
      <c r="B109" s="219"/>
      <c r="C109" s="219"/>
      <c r="D109" s="219"/>
      <c r="E109" s="219"/>
      <c r="F109" s="50"/>
      <c r="G109" s="54"/>
      <c r="H109" s="40"/>
      <c r="I109" s="40"/>
    </row>
    <row r="110" spans="1:9" ht="12.75" customHeight="1" hidden="1">
      <c r="A110" s="31" t="s">
        <v>114</v>
      </c>
      <c r="B110" s="32" t="s">
        <v>59</v>
      </c>
      <c r="C110" s="32" t="s">
        <v>150</v>
      </c>
      <c r="D110" s="220">
        <v>244</v>
      </c>
      <c r="E110" s="241">
        <v>290</v>
      </c>
      <c r="F110" s="33"/>
      <c r="G110" s="37"/>
      <c r="H110" s="40"/>
      <c r="I110" s="43">
        <f>G110-H110</f>
        <v>0</v>
      </c>
    </row>
    <row r="111" spans="1:9" ht="12.75" customHeight="1" hidden="1">
      <c r="A111" s="38" t="s">
        <v>115</v>
      </c>
      <c r="B111" s="16" t="s">
        <v>59</v>
      </c>
      <c r="C111" s="16" t="s">
        <v>150</v>
      </c>
      <c r="D111" s="220"/>
      <c r="E111" s="241"/>
      <c r="F111" s="26"/>
      <c r="G111" s="37"/>
      <c r="H111" s="40"/>
      <c r="I111" s="43">
        <f>G111-H111</f>
        <v>0</v>
      </c>
    </row>
    <row r="112" spans="1:9" ht="12.75" customHeight="1" hidden="1">
      <c r="A112" s="221" t="s">
        <v>131</v>
      </c>
      <c r="B112" s="221"/>
      <c r="C112" s="221"/>
      <c r="D112" s="220"/>
      <c r="E112" s="209">
        <f>G111+G110</f>
        <v>0</v>
      </c>
      <c r="F112" s="209"/>
      <c r="G112" s="209"/>
      <c r="H112" s="52">
        <f>H110+H111</f>
        <v>0</v>
      </c>
      <c r="I112" s="53">
        <f>E112-H112</f>
        <v>0</v>
      </c>
    </row>
    <row r="113" spans="1:9" ht="12.75" customHeight="1" hidden="1">
      <c r="A113" s="219" t="s">
        <v>76</v>
      </c>
      <c r="B113" s="219"/>
      <c r="C113" s="219"/>
      <c r="D113" s="219"/>
      <c r="E113" s="219"/>
      <c r="F113" s="50"/>
      <c r="G113" s="54"/>
      <c r="H113" s="40"/>
      <c r="I113" s="40"/>
    </row>
    <row r="114" spans="1:9" ht="12.75" customHeight="1" hidden="1">
      <c r="A114" s="35" t="s">
        <v>79</v>
      </c>
      <c r="B114" s="32" t="s">
        <v>59</v>
      </c>
      <c r="C114" s="32" t="s">
        <v>150</v>
      </c>
      <c r="D114" s="220">
        <v>244</v>
      </c>
      <c r="E114" s="220"/>
      <c r="F114" s="10"/>
      <c r="G114" s="37"/>
      <c r="H114" s="40"/>
      <c r="I114" s="43">
        <f aca="true" t="shared" si="7" ref="I114:I120">G114-H114</f>
        <v>0</v>
      </c>
    </row>
    <row r="115" spans="1:9" ht="12.75" customHeight="1" hidden="1">
      <c r="A115" s="23" t="s">
        <v>155</v>
      </c>
      <c r="B115" s="16" t="s">
        <v>59</v>
      </c>
      <c r="C115" s="16" t="s">
        <v>150</v>
      </c>
      <c r="D115" s="220"/>
      <c r="E115" s="220"/>
      <c r="F115" s="33"/>
      <c r="G115" s="37"/>
      <c r="H115" s="40"/>
      <c r="I115" s="43">
        <f t="shared" si="7"/>
        <v>0</v>
      </c>
    </row>
    <row r="116" spans="1:9" ht="12.75" customHeight="1" hidden="1">
      <c r="A116" s="23" t="s">
        <v>156</v>
      </c>
      <c r="B116" s="16" t="s">
        <v>59</v>
      </c>
      <c r="C116" s="16" t="s">
        <v>150</v>
      </c>
      <c r="D116" s="220"/>
      <c r="E116" s="220"/>
      <c r="F116" s="33"/>
      <c r="G116" s="37"/>
      <c r="H116" s="40"/>
      <c r="I116" s="43">
        <f t="shared" si="7"/>
        <v>0</v>
      </c>
    </row>
    <row r="117" spans="1:9" ht="12.75" customHeight="1" hidden="1">
      <c r="A117" s="31" t="s">
        <v>82</v>
      </c>
      <c r="B117" s="16" t="s">
        <v>59</v>
      </c>
      <c r="C117" s="16" t="s">
        <v>150</v>
      </c>
      <c r="D117" s="220"/>
      <c r="E117" s="220"/>
      <c r="F117" s="33"/>
      <c r="G117" s="37"/>
      <c r="H117" s="40"/>
      <c r="I117" s="43">
        <f t="shared" si="7"/>
        <v>0</v>
      </c>
    </row>
    <row r="118" spans="1:9" ht="12.75" customHeight="1" hidden="1">
      <c r="A118" s="35" t="s">
        <v>157</v>
      </c>
      <c r="B118" s="16" t="s">
        <v>59</v>
      </c>
      <c r="C118" s="16" t="s">
        <v>150</v>
      </c>
      <c r="D118" s="220"/>
      <c r="E118" s="220"/>
      <c r="F118" s="33"/>
      <c r="G118" s="37"/>
      <c r="H118" s="40"/>
      <c r="I118" s="43">
        <f t="shared" si="7"/>
        <v>0</v>
      </c>
    </row>
    <row r="119" spans="1:9" ht="15" hidden="1">
      <c r="A119" s="23" t="s">
        <v>84</v>
      </c>
      <c r="B119" s="16" t="s">
        <v>59</v>
      </c>
      <c r="C119" s="16" t="s">
        <v>150</v>
      </c>
      <c r="D119" s="220"/>
      <c r="E119" s="220"/>
      <c r="F119" s="33"/>
      <c r="G119" s="37"/>
      <c r="H119" s="40"/>
      <c r="I119" s="43">
        <f t="shared" si="7"/>
        <v>0</v>
      </c>
    </row>
    <row r="120" spans="1:9" ht="12.75" customHeight="1" hidden="1">
      <c r="A120" s="23"/>
      <c r="B120" s="16" t="s">
        <v>59</v>
      </c>
      <c r="C120" s="16" t="s">
        <v>150</v>
      </c>
      <c r="D120" s="220"/>
      <c r="E120" s="220"/>
      <c r="F120" s="56"/>
      <c r="G120" s="37"/>
      <c r="H120" s="40"/>
      <c r="I120" s="43">
        <f t="shared" si="7"/>
        <v>0</v>
      </c>
    </row>
    <row r="121" spans="1:9" ht="12.75" customHeight="1" hidden="1">
      <c r="A121" s="221" t="s">
        <v>87</v>
      </c>
      <c r="B121" s="221"/>
      <c r="C121" s="221"/>
      <c r="D121" s="220"/>
      <c r="E121" s="229">
        <f>G114+G115+G116+G117+G118+G119+G120</f>
        <v>0</v>
      </c>
      <c r="F121" s="229"/>
      <c r="G121" s="229"/>
      <c r="H121" s="52">
        <f>H114+H115+H116+H117+H118+H119+H120</f>
        <v>0</v>
      </c>
      <c r="I121" s="53">
        <f>E121-H121</f>
        <v>0</v>
      </c>
    </row>
    <row r="122" spans="1:9" ht="12.75" customHeight="1" hidden="1">
      <c r="A122" s="219" t="s">
        <v>158</v>
      </c>
      <c r="B122" s="219"/>
      <c r="C122" s="219"/>
      <c r="D122" s="219"/>
      <c r="E122" s="219"/>
      <c r="F122" s="50"/>
      <c r="G122" s="54"/>
      <c r="H122" s="40"/>
      <c r="I122" s="40"/>
    </row>
    <row r="123" spans="1:9" ht="12.75" customHeight="1" hidden="1">
      <c r="A123" s="35" t="s">
        <v>107</v>
      </c>
      <c r="B123" s="32" t="s">
        <v>59</v>
      </c>
      <c r="C123" s="32" t="s">
        <v>150</v>
      </c>
      <c r="D123" s="220">
        <v>244</v>
      </c>
      <c r="E123" s="220">
        <v>340</v>
      </c>
      <c r="F123" s="10"/>
      <c r="G123" s="37"/>
      <c r="H123" s="40"/>
      <c r="I123" s="43">
        <f>G123-H123</f>
        <v>0</v>
      </c>
    </row>
    <row r="124" spans="1:9" ht="15" hidden="1">
      <c r="A124" s="23" t="s">
        <v>106</v>
      </c>
      <c r="B124" s="16" t="s">
        <v>59</v>
      </c>
      <c r="C124" s="16" t="s">
        <v>150</v>
      </c>
      <c r="D124" s="220"/>
      <c r="E124" s="220"/>
      <c r="F124" s="55"/>
      <c r="G124" s="37"/>
      <c r="H124" s="40"/>
      <c r="I124" s="43">
        <f>G124-H124</f>
        <v>0</v>
      </c>
    </row>
    <row r="125" spans="1:9" ht="12.75" customHeight="1" hidden="1">
      <c r="A125" s="23" t="s">
        <v>108</v>
      </c>
      <c r="B125" s="16" t="s">
        <v>59</v>
      </c>
      <c r="C125" s="16" t="s">
        <v>150</v>
      </c>
      <c r="D125" s="220"/>
      <c r="E125" s="220"/>
      <c r="F125" s="55"/>
      <c r="G125" s="37"/>
      <c r="H125" s="40"/>
      <c r="I125" s="43">
        <f>G125-H125</f>
        <v>0</v>
      </c>
    </row>
    <row r="126" spans="1:9" ht="12.75" customHeight="1" hidden="1">
      <c r="A126" s="23" t="s">
        <v>109</v>
      </c>
      <c r="B126" s="16" t="s">
        <v>59</v>
      </c>
      <c r="C126" s="16" t="s">
        <v>150</v>
      </c>
      <c r="D126" s="220"/>
      <c r="E126" s="220"/>
      <c r="F126" s="55"/>
      <c r="G126" s="37"/>
      <c r="H126" s="40"/>
      <c r="I126" s="43">
        <f>G126-H126</f>
        <v>0</v>
      </c>
    </row>
    <row r="127" spans="1:9" ht="15" hidden="1">
      <c r="A127" s="23"/>
      <c r="B127" s="16" t="s">
        <v>59</v>
      </c>
      <c r="C127" s="16" t="s">
        <v>150</v>
      </c>
      <c r="D127" s="220"/>
      <c r="E127" s="220"/>
      <c r="F127" s="51"/>
      <c r="G127" s="37"/>
      <c r="H127" s="40"/>
      <c r="I127" s="43">
        <f>G127-H127</f>
        <v>0</v>
      </c>
    </row>
    <row r="128" spans="1:9" ht="15" hidden="1">
      <c r="A128" s="215" t="s">
        <v>112</v>
      </c>
      <c r="B128" s="215"/>
      <c r="C128" s="215"/>
      <c r="D128" s="220"/>
      <c r="E128" s="235">
        <f>G123+G124+G125+G126+G127</f>
        <v>0</v>
      </c>
      <c r="F128" s="235"/>
      <c r="G128" s="235"/>
      <c r="H128" s="52">
        <f>H123+H124+H125+H126+H127</f>
        <v>0</v>
      </c>
      <c r="I128" s="53">
        <f>E128-H128</f>
        <v>0</v>
      </c>
    </row>
    <row r="129" spans="1:9" ht="15">
      <c r="A129" s="238" t="s">
        <v>132</v>
      </c>
      <c r="B129" s="238"/>
      <c r="C129" s="238"/>
      <c r="D129" s="238"/>
      <c r="E129" s="238"/>
      <c r="F129" s="57"/>
      <c r="G129" s="58">
        <f>E79+E87+E90+E99+E108+E112+E128+E121</f>
        <v>0</v>
      </c>
      <c r="H129" s="59">
        <f>H79+H87+H90+H99+H108+H112+H121+H128</f>
        <v>0</v>
      </c>
      <c r="I129" s="53">
        <f>G129-H129</f>
        <v>0</v>
      </c>
    </row>
    <row r="130" spans="1:9" ht="15">
      <c r="A130" s="238" t="s">
        <v>147</v>
      </c>
      <c r="B130" s="238"/>
      <c r="C130" s="238"/>
      <c r="D130" s="238"/>
      <c r="E130" s="238"/>
      <c r="F130" s="60">
        <f>F70+F71</f>
        <v>0</v>
      </c>
      <c r="G130" s="43">
        <f>G70+G71+E76+E79+E87+E90+E99+E108+E112+E121+E128</f>
        <v>0</v>
      </c>
      <c r="H130" s="52">
        <f>H70+H71+H76+H79+H87+H90+H99+H108+H112+H121+H128</f>
        <v>0</v>
      </c>
      <c r="I130" s="43">
        <f>G130-H130</f>
        <v>0</v>
      </c>
    </row>
  </sheetData>
  <sheetProtection selectLockedCells="1" selectUnlockedCells="1"/>
  <mergeCells count="94">
    <mergeCell ref="A130:E130"/>
    <mergeCell ref="A122:E122"/>
    <mergeCell ref="D123:D128"/>
    <mergeCell ref="E123:E127"/>
    <mergeCell ref="A128:C128"/>
    <mergeCell ref="E128:G128"/>
    <mergeCell ref="A129:E129"/>
    <mergeCell ref="D110:D112"/>
    <mergeCell ref="E110:E111"/>
    <mergeCell ref="A112:C112"/>
    <mergeCell ref="E112:G112"/>
    <mergeCell ref="A113:E113"/>
    <mergeCell ref="D114:D121"/>
    <mergeCell ref="E114:E120"/>
    <mergeCell ref="A121:C121"/>
    <mergeCell ref="E121:G121"/>
    <mergeCell ref="A100:E100"/>
    <mergeCell ref="D101:D108"/>
    <mergeCell ref="E101:E107"/>
    <mergeCell ref="A108:C108"/>
    <mergeCell ref="E108:G108"/>
    <mergeCell ref="A109:E109"/>
    <mergeCell ref="A88:E88"/>
    <mergeCell ref="D89:D90"/>
    <mergeCell ref="A90:C90"/>
    <mergeCell ref="E90:G90"/>
    <mergeCell ref="A91:E91"/>
    <mergeCell ref="D92:D99"/>
    <mergeCell ref="E92:E98"/>
    <mergeCell ref="A99:C99"/>
    <mergeCell ref="E99:G99"/>
    <mergeCell ref="A77:E77"/>
    <mergeCell ref="D78:D79"/>
    <mergeCell ref="A79:C79"/>
    <mergeCell ref="E79:G79"/>
    <mergeCell ref="A80:E80"/>
    <mergeCell ref="D81:D87"/>
    <mergeCell ref="E81:E86"/>
    <mergeCell ref="A87:C87"/>
    <mergeCell ref="E87:G87"/>
    <mergeCell ref="A64:E64"/>
    <mergeCell ref="A68:G68"/>
    <mergeCell ref="A70:A71"/>
    <mergeCell ref="A72:E72"/>
    <mergeCell ref="D73:D76"/>
    <mergeCell ref="E73:E75"/>
    <mergeCell ref="A76:C76"/>
    <mergeCell ref="E76:G76"/>
    <mergeCell ref="A56:E56"/>
    <mergeCell ref="D57:D62"/>
    <mergeCell ref="E57:E61"/>
    <mergeCell ref="A62:C62"/>
    <mergeCell ref="E62:G62"/>
    <mergeCell ref="A63:E63"/>
    <mergeCell ref="D44:D46"/>
    <mergeCell ref="E44:E45"/>
    <mergeCell ref="A46:C46"/>
    <mergeCell ref="E46:G46"/>
    <mergeCell ref="A47:E47"/>
    <mergeCell ref="D48:D55"/>
    <mergeCell ref="E48:E54"/>
    <mergeCell ref="A55:C55"/>
    <mergeCell ref="E55:G55"/>
    <mergeCell ref="A34:E34"/>
    <mergeCell ref="D35:D42"/>
    <mergeCell ref="E35:E41"/>
    <mergeCell ref="A42:C42"/>
    <mergeCell ref="E42:G42"/>
    <mergeCell ref="A43:E43"/>
    <mergeCell ref="A22:E22"/>
    <mergeCell ref="D23:D24"/>
    <mergeCell ref="A24:C24"/>
    <mergeCell ref="E24:G24"/>
    <mergeCell ref="A25:E25"/>
    <mergeCell ref="D26:D33"/>
    <mergeCell ref="E26:E32"/>
    <mergeCell ref="A33:C33"/>
    <mergeCell ref="E33:G33"/>
    <mergeCell ref="A11:E11"/>
    <mergeCell ref="D12:D13"/>
    <mergeCell ref="A13:C13"/>
    <mergeCell ref="E13:G13"/>
    <mergeCell ref="A14:E14"/>
    <mergeCell ref="D15:D21"/>
    <mergeCell ref="E15:E20"/>
    <mergeCell ref="A21:C21"/>
    <mergeCell ref="E21:G21"/>
    <mergeCell ref="A2:G2"/>
    <mergeCell ref="A4:A5"/>
    <mergeCell ref="A6:E6"/>
    <mergeCell ref="D7:D10"/>
    <mergeCell ref="E7:E9"/>
    <mergeCell ref="A10:C10"/>
    <mergeCell ref="E10:G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B1">
      <selection activeCell="G63" sqref="G63"/>
    </sheetView>
  </sheetViews>
  <sheetFormatPr defaultColWidth="9.140625" defaultRowHeight="12.75"/>
  <cols>
    <col min="1" max="1" width="25.421875" style="0" customWidth="1"/>
    <col min="3" max="3" width="14.140625" style="0" customWidth="1"/>
    <col min="7" max="7" width="16.00390625" style="61" customWidth="1"/>
    <col min="8" max="8" width="11.421875" style="0" customWidth="1"/>
    <col min="9" max="9" width="12.7109375" style="0" customWidth="1"/>
    <col min="10" max="10" width="14.421875" style="0" customWidth="1"/>
    <col min="11" max="11" width="0" style="0" hidden="1" customWidth="1"/>
    <col min="12" max="12" width="10.7109375" style="0" customWidth="1"/>
    <col min="13" max="13" width="13.00390625" style="0" customWidth="1"/>
  </cols>
  <sheetData>
    <row r="2" spans="1:13" s="1" customFormat="1" ht="15">
      <c r="A2" s="240" t="s">
        <v>180</v>
      </c>
      <c r="B2" s="240"/>
      <c r="C2" s="240"/>
      <c r="D2" s="240"/>
      <c r="E2" s="240"/>
      <c r="F2" s="240"/>
      <c r="G2" s="240"/>
      <c r="H2" s="7"/>
      <c r="I2" s="8"/>
      <c r="J2" s="8"/>
      <c r="K2" s="3"/>
      <c r="L2" s="3"/>
      <c r="M2" s="3"/>
    </row>
    <row r="3" spans="1:13" s="1" customFormat="1" ht="90">
      <c r="A3" s="9" t="s">
        <v>161</v>
      </c>
      <c r="B3" s="10" t="s">
        <v>1</v>
      </c>
      <c r="C3" s="10" t="s">
        <v>2</v>
      </c>
      <c r="D3" s="10" t="s">
        <v>3</v>
      </c>
      <c r="E3" s="11" t="s">
        <v>4</v>
      </c>
      <c r="F3" s="12" t="s">
        <v>5</v>
      </c>
      <c r="G3" s="62" t="s">
        <v>6</v>
      </c>
      <c r="H3" s="12" t="s">
        <v>7</v>
      </c>
      <c r="I3" s="13" t="s">
        <v>8</v>
      </c>
      <c r="J3" s="13" t="s">
        <v>9</v>
      </c>
      <c r="K3" s="3"/>
      <c r="L3" s="14" t="s">
        <v>10</v>
      </c>
      <c r="M3" s="12" t="s">
        <v>11</v>
      </c>
    </row>
    <row r="4" spans="1:13" s="1" customFormat="1" ht="15">
      <c r="A4" s="211" t="s">
        <v>12</v>
      </c>
      <c r="B4" s="16" t="s">
        <v>162</v>
      </c>
      <c r="C4" s="16" t="s">
        <v>74</v>
      </c>
      <c r="D4" s="17">
        <v>111</v>
      </c>
      <c r="E4" s="17">
        <v>211</v>
      </c>
      <c r="F4" s="14"/>
      <c r="G4" s="126">
        <v>0</v>
      </c>
      <c r="H4" s="37"/>
      <c r="I4" s="37"/>
      <c r="J4" s="37">
        <f>G4-H4-I4</f>
        <v>0</v>
      </c>
      <c r="K4" s="3"/>
      <c r="L4" s="19"/>
      <c r="M4" s="19">
        <f>G4-L4</f>
        <v>0</v>
      </c>
    </row>
    <row r="5" spans="1:13" s="1" customFormat="1" ht="15">
      <c r="A5" s="211"/>
      <c r="B5" s="16" t="s">
        <v>162</v>
      </c>
      <c r="C5" s="16" t="s">
        <v>74</v>
      </c>
      <c r="D5" s="17">
        <v>111</v>
      </c>
      <c r="E5" s="17">
        <v>266</v>
      </c>
      <c r="F5" s="14"/>
      <c r="G5" s="64"/>
      <c r="H5" s="18"/>
      <c r="I5" s="18"/>
      <c r="J5" s="18"/>
      <c r="K5" s="3"/>
      <c r="L5" s="19"/>
      <c r="M5" s="19"/>
    </row>
    <row r="6" spans="1:13" s="1" customFormat="1" ht="15">
      <c r="A6" s="211"/>
      <c r="B6" s="212" t="s">
        <v>15</v>
      </c>
      <c r="C6" s="212"/>
      <c r="D6" s="2"/>
      <c r="E6" s="2"/>
      <c r="F6" s="14"/>
      <c r="G6" s="65">
        <f>G4+G5</f>
        <v>0</v>
      </c>
      <c r="H6" s="20">
        <f>H4+H5</f>
        <v>0</v>
      </c>
      <c r="I6" s="20">
        <f>I4+I5</f>
        <v>0</v>
      </c>
      <c r="J6" s="20">
        <f>G6-H6-I6</f>
        <v>0</v>
      </c>
      <c r="K6" s="66"/>
      <c r="L6" s="21">
        <f>L4+L5</f>
        <v>0</v>
      </c>
      <c r="M6" s="21">
        <f>G6-L6</f>
        <v>0</v>
      </c>
    </row>
    <row r="7" spans="1:13" s="1" customFormat="1" ht="15">
      <c r="A7" s="211"/>
      <c r="B7" s="16" t="s">
        <v>162</v>
      </c>
      <c r="C7" s="16" t="s">
        <v>74</v>
      </c>
      <c r="D7" s="220">
        <v>119</v>
      </c>
      <c r="E7" s="220">
        <v>213</v>
      </c>
      <c r="F7" s="14"/>
      <c r="G7" s="126">
        <v>0</v>
      </c>
      <c r="H7" s="37"/>
      <c r="I7" s="37"/>
      <c r="J7" s="37">
        <f>G7-H7-I7</f>
        <v>0</v>
      </c>
      <c r="K7" s="66"/>
      <c r="L7" s="21"/>
      <c r="M7" s="21">
        <f>G7-L7</f>
        <v>0</v>
      </c>
    </row>
    <row r="8" spans="1:9" s="1" customFormat="1" ht="15" hidden="1">
      <c r="A8" s="23" t="s">
        <v>151</v>
      </c>
      <c r="B8" s="16" t="s">
        <v>59</v>
      </c>
      <c r="C8" s="16" t="s">
        <v>150</v>
      </c>
      <c r="D8" s="220"/>
      <c r="E8" s="220"/>
      <c r="F8" s="33"/>
      <c r="G8" s="63">
        <v>0</v>
      </c>
      <c r="H8" s="40"/>
      <c r="I8" s="43">
        <f>G8-H8</f>
        <v>0</v>
      </c>
    </row>
    <row r="9" spans="1:9" s="1" customFormat="1" ht="15" hidden="1">
      <c r="A9" s="23" t="s">
        <v>152</v>
      </c>
      <c r="B9" s="16" t="s">
        <v>59</v>
      </c>
      <c r="C9" s="16" t="s">
        <v>150</v>
      </c>
      <c r="D9" s="220"/>
      <c r="E9" s="220"/>
      <c r="F9" s="51"/>
      <c r="G9" s="63">
        <v>0</v>
      </c>
      <c r="H9" s="40"/>
      <c r="I9" s="43">
        <f>G9-H9</f>
        <v>0</v>
      </c>
    </row>
    <row r="10" spans="1:9" s="1" customFormat="1" ht="15" hidden="1">
      <c r="A10" s="215" t="s">
        <v>22</v>
      </c>
      <c r="B10" s="215"/>
      <c r="C10" s="215"/>
      <c r="D10" s="220"/>
      <c r="E10" s="209">
        <f>G9+G7+G8</f>
        <v>0</v>
      </c>
      <c r="F10" s="209"/>
      <c r="G10" s="209"/>
      <c r="H10" s="52">
        <f>H7+H8+H9</f>
        <v>0</v>
      </c>
      <c r="I10" s="53">
        <f>E10-H10</f>
        <v>0</v>
      </c>
    </row>
    <row r="11" spans="1:9" s="1" customFormat="1" ht="15" hidden="1">
      <c r="A11" s="213" t="s">
        <v>26</v>
      </c>
      <c r="B11" s="213"/>
      <c r="C11" s="213"/>
      <c r="D11" s="213"/>
      <c r="E11" s="213"/>
      <c r="F11" s="50"/>
      <c r="G11" s="63"/>
      <c r="H11" s="40"/>
      <c r="I11" s="40"/>
    </row>
    <row r="12" spans="1:9" s="1" customFormat="1" ht="15" hidden="1">
      <c r="A12" s="23" t="s">
        <v>27</v>
      </c>
      <c r="B12" s="16" t="s">
        <v>59</v>
      </c>
      <c r="C12" s="16" t="s">
        <v>150</v>
      </c>
      <c r="D12" s="220">
        <v>244</v>
      </c>
      <c r="E12" s="17">
        <v>221</v>
      </c>
      <c r="F12" s="17"/>
      <c r="G12" s="63">
        <v>0</v>
      </c>
      <c r="H12" s="40"/>
      <c r="I12" s="43">
        <f>G12-H12</f>
        <v>0</v>
      </c>
    </row>
    <row r="13" spans="1:9" s="1" customFormat="1" ht="15" hidden="1">
      <c r="A13" s="215" t="s">
        <v>28</v>
      </c>
      <c r="B13" s="215"/>
      <c r="C13" s="215"/>
      <c r="D13" s="220"/>
      <c r="E13" s="209">
        <f>G12</f>
        <v>0</v>
      </c>
      <c r="F13" s="209"/>
      <c r="G13" s="209"/>
      <c r="H13" s="52">
        <f>H12</f>
        <v>0</v>
      </c>
      <c r="I13" s="53">
        <f>E13-H13</f>
        <v>0</v>
      </c>
    </row>
    <row r="14" spans="1:9" s="1" customFormat="1" ht="12.75" customHeight="1" hidden="1">
      <c r="A14" s="213" t="s">
        <v>32</v>
      </c>
      <c r="B14" s="213"/>
      <c r="C14" s="213"/>
      <c r="D14" s="213"/>
      <c r="E14" s="213"/>
      <c r="F14" s="50"/>
      <c r="G14" s="54"/>
      <c r="H14" s="40"/>
      <c r="I14" s="40"/>
    </row>
    <row r="15" spans="1:9" s="1" customFormat="1" ht="15" hidden="1">
      <c r="A15" s="35"/>
      <c r="B15" s="32" t="s">
        <v>59</v>
      </c>
      <c r="C15" s="32" t="s">
        <v>150</v>
      </c>
      <c r="D15" s="220">
        <v>244</v>
      </c>
      <c r="E15" s="241">
        <v>223</v>
      </c>
      <c r="F15" s="26"/>
      <c r="G15" s="63"/>
      <c r="H15" s="40"/>
      <c r="I15" s="43">
        <f aca="true" t="shared" si="0" ref="I15:I20">G15-H15</f>
        <v>0</v>
      </c>
    </row>
    <row r="16" spans="1:9" s="1" customFormat="1" ht="12.75" customHeight="1" hidden="1">
      <c r="A16" s="23"/>
      <c r="B16" s="16" t="s">
        <v>59</v>
      </c>
      <c r="C16" s="16" t="s">
        <v>150</v>
      </c>
      <c r="D16" s="220"/>
      <c r="E16" s="241"/>
      <c r="F16" s="17"/>
      <c r="G16" s="63"/>
      <c r="H16" s="40"/>
      <c r="I16" s="43">
        <f t="shared" si="0"/>
        <v>0</v>
      </c>
    </row>
    <row r="17" spans="1:9" s="1" customFormat="1" ht="15" hidden="1">
      <c r="A17" s="23"/>
      <c r="B17" s="16" t="s">
        <v>59</v>
      </c>
      <c r="C17" s="16" t="s">
        <v>150</v>
      </c>
      <c r="D17" s="220"/>
      <c r="E17" s="241"/>
      <c r="F17" s="17"/>
      <c r="G17" s="63"/>
      <c r="H17" s="40"/>
      <c r="I17" s="43">
        <f t="shared" si="0"/>
        <v>0</v>
      </c>
    </row>
    <row r="18" spans="1:9" s="1" customFormat="1" ht="12.75" customHeight="1" hidden="1">
      <c r="A18" s="23"/>
      <c r="B18" s="16" t="s">
        <v>59</v>
      </c>
      <c r="C18" s="16" t="s">
        <v>150</v>
      </c>
      <c r="D18" s="220"/>
      <c r="E18" s="241"/>
      <c r="F18" s="17"/>
      <c r="G18" s="63"/>
      <c r="H18" s="40"/>
      <c r="I18" s="43">
        <f t="shared" si="0"/>
        <v>0</v>
      </c>
    </row>
    <row r="19" spans="1:9" s="1" customFormat="1" ht="12.75" customHeight="1" hidden="1">
      <c r="A19" s="23"/>
      <c r="B19" s="16" t="s">
        <v>59</v>
      </c>
      <c r="C19" s="16" t="s">
        <v>150</v>
      </c>
      <c r="D19" s="220"/>
      <c r="E19" s="241"/>
      <c r="F19" s="17"/>
      <c r="G19" s="63"/>
      <c r="H19" s="40"/>
      <c r="I19" s="43">
        <f t="shared" si="0"/>
        <v>0</v>
      </c>
    </row>
    <row r="20" spans="1:9" s="1" customFormat="1" ht="12.75" customHeight="1" hidden="1">
      <c r="A20" s="23"/>
      <c r="B20" s="16" t="s">
        <v>59</v>
      </c>
      <c r="C20" s="16" t="s">
        <v>150</v>
      </c>
      <c r="D20" s="220"/>
      <c r="E20" s="241"/>
      <c r="F20" s="17"/>
      <c r="G20" s="63"/>
      <c r="H20" s="40"/>
      <c r="I20" s="43">
        <f t="shared" si="0"/>
        <v>0</v>
      </c>
    </row>
    <row r="21" spans="1:9" s="1" customFormat="1" ht="12.75" customHeight="1" hidden="1">
      <c r="A21" s="215" t="s">
        <v>41</v>
      </c>
      <c r="B21" s="215"/>
      <c r="C21" s="215"/>
      <c r="D21" s="220"/>
      <c r="E21" s="209">
        <f>G15+G16+G17+G18+G19+G20</f>
        <v>0</v>
      </c>
      <c r="F21" s="209"/>
      <c r="G21" s="209"/>
      <c r="H21" s="52">
        <f>H15+H16+H17+H18+H19+H20</f>
        <v>0</v>
      </c>
      <c r="I21" s="53">
        <f>E21-H21</f>
        <v>0</v>
      </c>
    </row>
    <row r="22" spans="1:9" s="1" customFormat="1" ht="12.75" customHeight="1" hidden="1">
      <c r="A22" s="213" t="s">
        <v>42</v>
      </c>
      <c r="B22" s="213"/>
      <c r="C22" s="213"/>
      <c r="D22" s="213"/>
      <c r="E22" s="213"/>
      <c r="F22" s="50"/>
      <c r="G22" s="54"/>
      <c r="H22" s="40"/>
      <c r="I22" s="40"/>
    </row>
    <row r="23" spans="1:9" s="1" customFormat="1" ht="12.75" customHeight="1" hidden="1">
      <c r="A23" s="35"/>
      <c r="B23" s="32" t="s">
        <v>59</v>
      </c>
      <c r="C23" s="32" t="s">
        <v>150</v>
      </c>
      <c r="D23" s="220">
        <v>244</v>
      </c>
      <c r="E23" s="17">
        <v>224</v>
      </c>
      <c r="F23" s="17"/>
      <c r="G23" s="63"/>
      <c r="H23" s="40"/>
      <c r="I23" s="43">
        <f>G23-H23</f>
        <v>0</v>
      </c>
    </row>
    <row r="24" spans="1:9" s="1" customFormat="1" ht="12.75" customHeight="1" hidden="1">
      <c r="A24" s="223" t="s">
        <v>44</v>
      </c>
      <c r="B24" s="223"/>
      <c r="C24" s="223"/>
      <c r="D24" s="220"/>
      <c r="E24" s="224">
        <f>G23</f>
        <v>0</v>
      </c>
      <c r="F24" s="224"/>
      <c r="G24" s="224"/>
      <c r="H24" s="52">
        <f>H23</f>
        <v>0</v>
      </c>
      <c r="I24" s="53">
        <f>E24-H24</f>
        <v>0</v>
      </c>
    </row>
    <row r="25" spans="1:9" s="1" customFormat="1" ht="15" hidden="1">
      <c r="A25" s="213" t="s">
        <v>45</v>
      </c>
      <c r="B25" s="213"/>
      <c r="C25" s="213"/>
      <c r="D25" s="213"/>
      <c r="E25" s="213"/>
      <c r="F25" s="50"/>
      <c r="G25" s="54"/>
      <c r="H25" s="40"/>
      <c r="I25" s="40"/>
    </row>
    <row r="26" spans="1:9" s="1" customFormat="1" ht="12.75" customHeight="1" hidden="1">
      <c r="A26" s="35" t="s">
        <v>56</v>
      </c>
      <c r="B26" s="32" t="s">
        <v>59</v>
      </c>
      <c r="C26" s="32" t="s">
        <v>150</v>
      </c>
      <c r="D26" s="220">
        <v>244</v>
      </c>
      <c r="E26" s="241">
        <v>225</v>
      </c>
      <c r="F26" s="33"/>
      <c r="G26" s="63"/>
      <c r="H26" s="40"/>
      <c r="I26" s="43">
        <f aca="true" t="shared" si="1" ref="I26:I32">G26-H26</f>
        <v>0</v>
      </c>
    </row>
    <row r="27" spans="1:9" s="1" customFormat="1" ht="12.75" customHeight="1" hidden="1">
      <c r="A27" s="23" t="s">
        <v>57</v>
      </c>
      <c r="B27" s="16" t="s">
        <v>59</v>
      </c>
      <c r="C27" s="16" t="s">
        <v>150</v>
      </c>
      <c r="D27" s="220"/>
      <c r="E27" s="220"/>
      <c r="F27" s="55"/>
      <c r="G27" s="63"/>
      <c r="H27" s="40"/>
      <c r="I27" s="43">
        <f t="shared" si="1"/>
        <v>0</v>
      </c>
    </row>
    <row r="28" spans="1:9" s="1" customFormat="1" ht="12.75" customHeight="1" hidden="1">
      <c r="A28" s="23" t="s">
        <v>60</v>
      </c>
      <c r="B28" s="16" t="s">
        <v>59</v>
      </c>
      <c r="C28" s="16" t="s">
        <v>150</v>
      </c>
      <c r="D28" s="220"/>
      <c r="E28" s="220"/>
      <c r="F28" s="55"/>
      <c r="G28" s="63"/>
      <c r="H28" s="40"/>
      <c r="I28" s="43">
        <f t="shared" si="1"/>
        <v>0</v>
      </c>
    </row>
    <row r="29" spans="1:9" s="1" customFormat="1" ht="12.75" customHeight="1" hidden="1">
      <c r="A29" s="23"/>
      <c r="B29" s="16" t="s">
        <v>59</v>
      </c>
      <c r="C29" s="16" t="s">
        <v>150</v>
      </c>
      <c r="D29" s="220"/>
      <c r="E29" s="220"/>
      <c r="F29" s="55"/>
      <c r="G29" s="63"/>
      <c r="H29" s="40"/>
      <c r="I29" s="43">
        <f t="shared" si="1"/>
        <v>0</v>
      </c>
    </row>
    <row r="30" spans="1:9" s="1" customFormat="1" ht="12.75" customHeight="1" hidden="1">
      <c r="A30" s="23"/>
      <c r="B30" s="16" t="s">
        <v>59</v>
      </c>
      <c r="C30" s="16" t="s">
        <v>149</v>
      </c>
      <c r="D30" s="220"/>
      <c r="E30" s="220"/>
      <c r="F30" s="55"/>
      <c r="G30" s="63"/>
      <c r="H30" s="40"/>
      <c r="I30" s="43">
        <f t="shared" si="1"/>
        <v>0</v>
      </c>
    </row>
    <row r="31" spans="1:9" s="1" customFormat="1" ht="12.75" customHeight="1" hidden="1">
      <c r="A31" s="23"/>
      <c r="B31" s="16" t="s">
        <v>59</v>
      </c>
      <c r="C31" s="16" t="s">
        <v>150</v>
      </c>
      <c r="D31" s="220"/>
      <c r="E31" s="220"/>
      <c r="F31" s="55"/>
      <c r="G31" s="63"/>
      <c r="H31" s="40"/>
      <c r="I31" s="43">
        <f t="shared" si="1"/>
        <v>0</v>
      </c>
    </row>
    <row r="32" spans="1:9" s="1" customFormat="1" ht="12.75" customHeight="1" hidden="1">
      <c r="A32" s="38"/>
      <c r="B32" s="16" t="s">
        <v>59</v>
      </c>
      <c r="C32" s="16" t="s">
        <v>150</v>
      </c>
      <c r="D32" s="220"/>
      <c r="E32" s="241"/>
      <c r="F32" s="51"/>
      <c r="G32" s="63"/>
      <c r="H32" s="40"/>
      <c r="I32" s="43">
        <f t="shared" si="1"/>
        <v>0</v>
      </c>
    </row>
    <row r="33" spans="1:9" s="1" customFormat="1" ht="12.75" customHeight="1" hidden="1">
      <c r="A33" s="221" t="s">
        <v>61</v>
      </c>
      <c r="B33" s="221"/>
      <c r="C33" s="221"/>
      <c r="D33" s="220"/>
      <c r="E33" s="209">
        <f>G26+G27+G28+G29+G30+G31+G32</f>
        <v>0</v>
      </c>
      <c r="F33" s="209"/>
      <c r="G33" s="209"/>
      <c r="H33" s="52">
        <f>H26+H27+H28+H29+H30+H31+H32</f>
        <v>0</v>
      </c>
      <c r="I33" s="53">
        <f>E33-H33</f>
        <v>0</v>
      </c>
    </row>
    <row r="34" spans="1:9" s="1" customFormat="1" ht="12.75" customHeight="1" hidden="1">
      <c r="A34" s="213" t="s">
        <v>23</v>
      </c>
      <c r="B34" s="213"/>
      <c r="C34" s="213"/>
      <c r="D34" s="213"/>
      <c r="E34" s="213"/>
      <c r="F34" s="50"/>
      <c r="G34" s="54"/>
      <c r="H34" s="40"/>
      <c r="I34" s="40"/>
    </row>
    <row r="35" spans="1:9" s="1" customFormat="1" ht="15" hidden="1">
      <c r="A35" s="35" t="s">
        <v>153</v>
      </c>
      <c r="B35" s="32" t="s">
        <v>59</v>
      </c>
      <c r="C35" s="32" t="s">
        <v>150</v>
      </c>
      <c r="D35" s="220">
        <v>244</v>
      </c>
      <c r="E35" s="241">
        <v>226</v>
      </c>
      <c r="F35" s="26"/>
      <c r="G35" s="63"/>
      <c r="H35" s="40"/>
      <c r="I35" s="43">
        <f aca="true" t="shared" si="2" ref="I35:I41">G35-H35</f>
        <v>0</v>
      </c>
    </row>
    <row r="36" spans="1:9" s="1" customFormat="1" ht="12.75" customHeight="1" hidden="1">
      <c r="A36" s="23" t="s">
        <v>154</v>
      </c>
      <c r="B36" s="16" t="s">
        <v>59</v>
      </c>
      <c r="C36" s="16" t="s">
        <v>149</v>
      </c>
      <c r="D36" s="220"/>
      <c r="E36" s="241"/>
      <c r="F36" s="17"/>
      <c r="G36" s="63"/>
      <c r="H36" s="40"/>
      <c r="I36" s="43">
        <f t="shared" si="2"/>
        <v>0</v>
      </c>
    </row>
    <row r="37" spans="1:9" s="1" customFormat="1" ht="15" hidden="1">
      <c r="A37" s="23" t="s">
        <v>69</v>
      </c>
      <c r="B37" s="16" t="s">
        <v>59</v>
      </c>
      <c r="C37" s="16" t="s">
        <v>150</v>
      </c>
      <c r="D37" s="220"/>
      <c r="E37" s="241"/>
      <c r="F37" s="17"/>
      <c r="G37" s="63"/>
      <c r="H37" s="40"/>
      <c r="I37" s="43">
        <f t="shared" si="2"/>
        <v>0</v>
      </c>
    </row>
    <row r="38" spans="1:9" s="1" customFormat="1" ht="12.75" customHeight="1" hidden="1">
      <c r="A38" s="23" t="s">
        <v>70</v>
      </c>
      <c r="B38" s="16" t="s">
        <v>59</v>
      </c>
      <c r="C38" s="16" t="s">
        <v>150</v>
      </c>
      <c r="D38" s="220"/>
      <c r="E38" s="241"/>
      <c r="F38" s="17"/>
      <c r="G38" s="63"/>
      <c r="H38" s="40"/>
      <c r="I38" s="43">
        <f t="shared" si="2"/>
        <v>0</v>
      </c>
    </row>
    <row r="39" spans="1:9" s="1" customFormat="1" ht="12.75" customHeight="1" hidden="1">
      <c r="A39" s="23"/>
      <c r="B39" s="16" t="s">
        <v>59</v>
      </c>
      <c r="C39" s="16" t="s">
        <v>150</v>
      </c>
      <c r="D39" s="220"/>
      <c r="E39" s="241"/>
      <c r="F39" s="17"/>
      <c r="G39" s="63"/>
      <c r="H39" s="40"/>
      <c r="I39" s="43">
        <f t="shared" si="2"/>
        <v>0</v>
      </c>
    </row>
    <row r="40" spans="1:9" s="1" customFormat="1" ht="12.75" customHeight="1" hidden="1">
      <c r="A40" s="23"/>
      <c r="B40" s="16" t="s">
        <v>59</v>
      </c>
      <c r="C40" s="16" t="s">
        <v>150</v>
      </c>
      <c r="D40" s="220"/>
      <c r="E40" s="241"/>
      <c r="F40" s="17"/>
      <c r="G40" s="63"/>
      <c r="H40" s="40"/>
      <c r="I40" s="43">
        <f t="shared" si="2"/>
        <v>0</v>
      </c>
    </row>
    <row r="41" spans="1:9" s="1" customFormat="1" ht="12.75" customHeight="1" hidden="1">
      <c r="A41" s="38"/>
      <c r="B41" s="16" t="s">
        <v>59</v>
      </c>
      <c r="C41" s="16" t="s">
        <v>150</v>
      </c>
      <c r="D41" s="220"/>
      <c r="E41" s="241"/>
      <c r="F41" s="17"/>
      <c r="G41" s="63"/>
      <c r="H41" s="40"/>
      <c r="I41" s="43">
        <f t="shared" si="2"/>
        <v>0</v>
      </c>
    </row>
    <row r="42" spans="1:9" s="1" customFormat="1" ht="12.75" customHeight="1" hidden="1">
      <c r="A42" s="221" t="s">
        <v>25</v>
      </c>
      <c r="B42" s="221"/>
      <c r="C42" s="221"/>
      <c r="D42" s="220"/>
      <c r="E42" s="209">
        <f>G35+G36+G37+G38+G39+G40+G41</f>
        <v>0</v>
      </c>
      <c r="F42" s="209"/>
      <c r="G42" s="209"/>
      <c r="H42" s="52">
        <f>H35+H36+H37+H38+H39+H40+H41</f>
        <v>0</v>
      </c>
      <c r="I42" s="53">
        <f>E42-H42</f>
        <v>0</v>
      </c>
    </row>
    <row r="43" spans="1:9" s="1" customFormat="1" ht="12.75" customHeight="1" hidden="1">
      <c r="A43" s="219" t="s">
        <v>127</v>
      </c>
      <c r="B43" s="219"/>
      <c r="C43" s="219"/>
      <c r="D43" s="219"/>
      <c r="E43" s="219"/>
      <c r="F43" s="50"/>
      <c r="G43" s="54"/>
      <c r="H43" s="40"/>
      <c r="I43" s="40"/>
    </row>
    <row r="44" spans="1:9" s="1" customFormat="1" ht="12.75" customHeight="1" hidden="1">
      <c r="A44" s="31" t="s">
        <v>114</v>
      </c>
      <c r="B44" s="32" t="s">
        <v>59</v>
      </c>
      <c r="C44" s="32" t="s">
        <v>150</v>
      </c>
      <c r="D44" s="220">
        <v>244</v>
      </c>
      <c r="E44" s="241">
        <v>290</v>
      </c>
      <c r="F44" s="33"/>
      <c r="G44" s="63"/>
      <c r="H44" s="40"/>
      <c r="I44" s="43">
        <f>G44-H44</f>
        <v>0</v>
      </c>
    </row>
    <row r="45" spans="1:9" s="1" customFormat="1" ht="12.75" customHeight="1" hidden="1">
      <c r="A45" s="38" t="s">
        <v>115</v>
      </c>
      <c r="B45" s="16" t="s">
        <v>59</v>
      </c>
      <c r="C45" s="16" t="s">
        <v>150</v>
      </c>
      <c r="D45" s="220"/>
      <c r="E45" s="241"/>
      <c r="F45" s="26"/>
      <c r="G45" s="63"/>
      <c r="H45" s="40"/>
      <c r="I45" s="43">
        <f>G45-H45</f>
        <v>0</v>
      </c>
    </row>
    <row r="46" spans="1:9" s="1" customFormat="1" ht="12.75" customHeight="1" hidden="1">
      <c r="A46" s="221" t="s">
        <v>131</v>
      </c>
      <c r="B46" s="221"/>
      <c r="C46" s="221"/>
      <c r="D46" s="220"/>
      <c r="E46" s="209">
        <f>G45+G44</f>
        <v>0</v>
      </c>
      <c r="F46" s="209"/>
      <c r="G46" s="209"/>
      <c r="H46" s="52">
        <f>H44+H45</f>
        <v>0</v>
      </c>
      <c r="I46" s="53">
        <f>E46-H46</f>
        <v>0</v>
      </c>
    </row>
    <row r="47" spans="1:9" s="1" customFormat="1" ht="12.75" customHeight="1" hidden="1">
      <c r="A47" s="219" t="s">
        <v>76</v>
      </c>
      <c r="B47" s="219"/>
      <c r="C47" s="219"/>
      <c r="D47" s="219"/>
      <c r="E47" s="219"/>
      <c r="F47" s="50"/>
      <c r="G47" s="54"/>
      <c r="H47" s="40"/>
      <c r="I47" s="40"/>
    </row>
    <row r="48" spans="1:9" s="1" customFormat="1" ht="12.75" customHeight="1" hidden="1">
      <c r="A48" s="35" t="s">
        <v>79</v>
      </c>
      <c r="B48" s="32" t="s">
        <v>59</v>
      </c>
      <c r="C48" s="32" t="s">
        <v>150</v>
      </c>
      <c r="D48" s="220">
        <v>244</v>
      </c>
      <c r="E48" s="220"/>
      <c r="F48" s="10"/>
      <c r="G48" s="63"/>
      <c r="H48" s="40"/>
      <c r="I48" s="43">
        <f aca="true" t="shared" si="3" ref="I48:I54">G48-H48</f>
        <v>0</v>
      </c>
    </row>
    <row r="49" spans="1:9" s="1" customFormat="1" ht="12.75" customHeight="1" hidden="1">
      <c r="A49" s="23" t="s">
        <v>155</v>
      </c>
      <c r="B49" s="16" t="s">
        <v>59</v>
      </c>
      <c r="C49" s="16" t="s">
        <v>150</v>
      </c>
      <c r="D49" s="220"/>
      <c r="E49" s="220"/>
      <c r="F49" s="33"/>
      <c r="G49" s="63"/>
      <c r="H49" s="40"/>
      <c r="I49" s="43">
        <f t="shared" si="3"/>
        <v>0</v>
      </c>
    </row>
    <row r="50" spans="1:9" s="1" customFormat="1" ht="12.75" customHeight="1" hidden="1">
      <c r="A50" s="23" t="s">
        <v>156</v>
      </c>
      <c r="B50" s="16" t="s">
        <v>59</v>
      </c>
      <c r="C50" s="16" t="s">
        <v>150</v>
      </c>
      <c r="D50" s="220"/>
      <c r="E50" s="220"/>
      <c r="F50" s="33"/>
      <c r="G50" s="63"/>
      <c r="H50" s="40"/>
      <c r="I50" s="43">
        <f t="shared" si="3"/>
        <v>0</v>
      </c>
    </row>
    <row r="51" spans="1:9" s="1" customFormat="1" ht="12.75" customHeight="1" hidden="1">
      <c r="A51" s="31" t="s">
        <v>82</v>
      </c>
      <c r="B51" s="16" t="s">
        <v>59</v>
      </c>
      <c r="C51" s="16" t="s">
        <v>150</v>
      </c>
      <c r="D51" s="220"/>
      <c r="E51" s="220"/>
      <c r="F51" s="33"/>
      <c r="G51" s="63"/>
      <c r="H51" s="40"/>
      <c r="I51" s="43">
        <f t="shared" si="3"/>
        <v>0</v>
      </c>
    </row>
    <row r="52" spans="1:9" s="1" customFormat="1" ht="12.75" customHeight="1" hidden="1">
      <c r="A52" s="35" t="s">
        <v>157</v>
      </c>
      <c r="B52" s="16" t="s">
        <v>59</v>
      </c>
      <c r="C52" s="16" t="s">
        <v>150</v>
      </c>
      <c r="D52" s="220"/>
      <c r="E52" s="220"/>
      <c r="F52" s="33"/>
      <c r="G52" s="63"/>
      <c r="H52" s="40"/>
      <c r="I52" s="43">
        <f t="shared" si="3"/>
        <v>0</v>
      </c>
    </row>
    <row r="53" spans="1:9" s="1" customFormat="1" ht="15" hidden="1">
      <c r="A53" s="23" t="s">
        <v>84</v>
      </c>
      <c r="B53" s="16" t="s">
        <v>59</v>
      </c>
      <c r="C53" s="16" t="s">
        <v>150</v>
      </c>
      <c r="D53" s="220"/>
      <c r="E53" s="220"/>
      <c r="F53" s="33"/>
      <c r="G53" s="63"/>
      <c r="H53" s="40"/>
      <c r="I53" s="43">
        <f t="shared" si="3"/>
        <v>0</v>
      </c>
    </row>
    <row r="54" spans="1:9" s="1" customFormat="1" ht="12.75" customHeight="1" hidden="1">
      <c r="A54" s="23"/>
      <c r="B54" s="16" t="s">
        <v>59</v>
      </c>
      <c r="C54" s="16" t="s">
        <v>150</v>
      </c>
      <c r="D54" s="220"/>
      <c r="E54" s="220"/>
      <c r="F54" s="56"/>
      <c r="G54" s="63"/>
      <c r="H54" s="40"/>
      <c r="I54" s="43">
        <f t="shared" si="3"/>
        <v>0</v>
      </c>
    </row>
    <row r="55" spans="1:9" s="1" customFormat="1" ht="12.75" customHeight="1" hidden="1">
      <c r="A55" s="221" t="s">
        <v>87</v>
      </c>
      <c r="B55" s="221"/>
      <c r="C55" s="221"/>
      <c r="D55" s="220"/>
      <c r="E55" s="229">
        <f>G48+G49+G50+G51+G52+G53+G54</f>
        <v>0</v>
      </c>
      <c r="F55" s="229"/>
      <c r="G55" s="229"/>
      <c r="H55" s="52">
        <f>H48+H49+H50+H51+H52+H53+H54</f>
        <v>0</v>
      </c>
      <c r="I55" s="53">
        <f>E55-H55</f>
        <v>0</v>
      </c>
    </row>
    <row r="56" spans="1:9" s="1" customFormat="1" ht="12.75" customHeight="1" hidden="1">
      <c r="A56" s="219" t="s">
        <v>158</v>
      </c>
      <c r="B56" s="219"/>
      <c r="C56" s="219"/>
      <c r="D56" s="219"/>
      <c r="E56" s="219"/>
      <c r="F56" s="50"/>
      <c r="G56" s="54"/>
      <c r="H56" s="40"/>
      <c r="I56" s="40"/>
    </row>
    <row r="57" spans="1:9" s="1" customFormat="1" ht="12.75" customHeight="1" hidden="1">
      <c r="A57" s="35" t="s">
        <v>107</v>
      </c>
      <c r="B57" s="32" t="s">
        <v>59</v>
      </c>
      <c r="C57" s="32" t="s">
        <v>150</v>
      </c>
      <c r="D57" s="220">
        <v>244</v>
      </c>
      <c r="E57" s="220">
        <v>340</v>
      </c>
      <c r="F57" s="10"/>
      <c r="G57" s="63"/>
      <c r="H57" s="40"/>
      <c r="I57" s="43">
        <f>G57-H57</f>
        <v>0</v>
      </c>
    </row>
    <row r="58" spans="1:9" s="1" customFormat="1" ht="15" hidden="1">
      <c r="A58" s="23" t="s">
        <v>106</v>
      </c>
      <c r="B58" s="16" t="s">
        <v>59</v>
      </c>
      <c r="C58" s="16" t="s">
        <v>150</v>
      </c>
      <c r="D58" s="220"/>
      <c r="E58" s="220"/>
      <c r="F58" s="55"/>
      <c r="G58" s="63"/>
      <c r="H58" s="40"/>
      <c r="I58" s="43">
        <f>G58-H58</f>
        <v>0</v>
      </c>
    </row>
    <row r="59" spans="1:9" s="1" customFormat="1" ht="12.75" customHeight="1" hidden="1">
      <c r="A59" s="23" t="s">
        <v>108</v>
      </c>
      <c r="B59" s="16" t="s">
        <v>59</v>
      </c>
      <c r="C59" s="16" t="s">
        <v>150</v>
      </c>
      <c r="D59" s="220"/>
      <c r="E59" s="220"/>
      <c r="F59" s="55"/>
      <c r="G59" s="63"/>
      <c r="H59" s="40"/>
      <c r="I59" s="43">
        <f>G59-H59</f>
        <v>0</v>
      </c>
    </row>
    <row r="60" spans="1:9" s="1" customFormat="1" ht="12.75" customHeight="1" hidden="1">
      <c r="A60" s="23" t="s">
        <v>109</v>
      </c>
      <c r="B60" s="16" t="s">
        <v>59</v>
      </c>
      <c r="C60" s="16" t="s">
        <v>150</v>
      </c>
      <c r="D60" s="220"/>
      <c r="E60" s="220"/>
      <c r="F60" s="55"/>
      <c r="G60" s="63"/>
      <c r="H60" s="40"/>
      <c r="I60" s="43">
        <f>G60-H60</f>
        <v>0</v>
      </c>
    </row>
    <row r="61" spans="1:9" s="1" customFormat="1" ht="15" hidden="1">
      <c r="A61" s="23"/>
      <c r="B61" s="16" t="s">
        <v>59</v>
      </c>
      <c r="C61" s="16" t="s">
        <v>150</v>
      </c>
      <c r="D61" s="220"/>
      <c r="E61" s="220"/>
      <c r="F61" s="51"/>
      <c r="G61" s="63"/>
      <c r="H61" s="40"/>
      <c r="I61" s="43">
        <f>G61-H61</f>
        <v>0</v>
      </c>
    </row>
    <row r="62" spans="1:9" s="1" customFormat="1" ht="15" hidden="1">
      <c r="A62" s="215" t="s">
        <v>112</v>
      </c>
      <c r="B62" s="215"/>
      <c r="C62" s="215"/>
      <c r="D62" s="220"/>
      <c r="E62" s="235">
        <f>G57+G58+G59+G60+G61</f>
        <v>0</v>
      </c>
      <c r="F62" s="235"/>
      <c r="G62" s="235"/>
      <c r="H62" s="52">
        <f>H57+H58+H59+H60+H61</f>
        <v>0</v>
      </c>
      <c r="I62" s="53">
        <f>E62-H62</f>
        <v>0</v>
      </c>
    </row>
    <row r="63" spans="1:13" s="1" customFormat="1" ht="15">
      <c r="A63" s="238" t="s">
        <v>132</v>
      </c>
      <c r="B63" s="238"/>
      <c r="C63" s="238"/>
      <c r="D63" s="238"/>
      <c r="E63" s="238"/>
      <c r="F63" s="57"/>
      <c r="G63" s="67">
        <f>E13+E21+E24+E33+E42+E46+E62+E55</f>
        <v>0</v>
      </c>
      <c r="H63" s="59">
        <f>H13+H21+H24+H33+H42+H46+H55+H62</f>
        <v>0</v>
      </c>
      <c r="I63" s="68">
        <f>G63-H63</f>
        <v>0</v>
      </c>
      <c r="J63" s="40"/>
      <c r="K63" s="40"/>
      <c r="L63" s="40"/>
      <c r="M63" s="40"/>
    </row>
    <row r="64" spans="1:13" s="1" customFormat="1" ht="15">
      <c r="A64" s="238" t="s">
        <v>147</v>
      </c>
      <c r="B64" s="238"/>
      <c r="C64" s="238"/>
      <c r="D64" s="238"/>
      <c r="E64" s="238"/>
      <c r="F64" s="60">
        <f>F4+F5</f>
        <v>0</v>
      </c>
      <c r="G64" s="69">
        <f>G4+G5+E10+E13+E21+E24+E33+E42+E46+E55+E62</f>
        <v>0</v>
      </c>
      <c r="H64" s="52">
        <f>H4+H5+H10+H13+H21+H24+H33+H42+H46+H55+H62</f>
        <v>0</v>
      </c>
      <c r="I64" s="70">
        <f>G64-H64</f>
        <v>0</v>
      </c>
      <c r="J64" s="40"/>
      <c r="K64" s="40"/>
      <c r="L64" s="40"/>
      <c r="M64" s="40"/>
    </row>
    <row r="65" s="1" customFormat="1" ht="15">
      <c r="G65" s="71"/>
    </row>
    <row r="66" s="1" customFormat="1" ht="15">
      <c r="G66" s="71"/>
    </row>
    <row r="67" s="1" customFormat="1" ht="15">
      <c r="G67" s="71"/>
    </row>
  </sheetData>
  <sheetProtection selectLockedCells="1" selectUnlockedCells="1"/>
  <mergeCells count="47">
    <mergeCell ref="A64:E64"/>
    <mergeCell ref="A56:E56"/>
    <mergeCell ref="D57:D62"/>
    <mergeCell ref="E57:E61"/>
    <mergeCell ref="A62:C62"/>
    <mergeCell ref="E62:G62"/>
    <mergeCell ref="A63:E63"/>
    <mergeCell ref="D44:D46"/>
    <mergeCell ref="E44:E45"/>
    <mergeCell ref="A46:C46"/>
    <mergeCell ref="E46:G46"/>
    <mergeCell ref="A47:E47"/>
    <mergeCell ref="D48:D55"/>
    <mergeCell ref="E48:E54"/>
    <mergeCell ref="A55:C55"/>
    <mergeCell ref="E55:G55"/>
    <mergeCell ref="A34:E34"/>
    <mergeCell ref="D35:D42"/>
    <mergeCell ref="E35:E41"/>
    <mergeCell ref="A42:C42"/>
    <mergeCell ref="E42:G42"/>
    <mergeCell ref="A43:E43"/>
    <mergeCell ref="A22:E22"/>
    <mergeCell ref="D23:D24"/>
    <mergeCell ref="A24:C24"/>
    <mergeCell ref="E24:G24"/>
    <mergeCell ref="A25:E25"/>
    <mergeCell ref="D26:D33"/>
    <mergeCell ref="E26:E32"/>
    <mergeCell ref="A33:C33"/>
    <mergeCell ref="E33:G33"/>
    <mergeCell ref="A11:E11"/>
    <mergeCell ref="D12:D13"/>
    <mergeCell ref="A13:C13"/>
    <mergeCell ref="E13:G13"/>
    <mergeCell ref="A14:E14"/>
    <mergeCell ref="D15:D21"/>
    <mergeCell ref="E15:E20"/>
    <mergeCell ref="A21:C21"/>
    <mergeCell ref="E21:G21"/>
    <mergeCell ref="A2:G2"/>
    <mergeCell ref="A4:A7"/>
    <mergeCell ref="B6:C6"/>
    <mergeCell ref="D7:D10"/>
    <mergeCell ref="E7:E9"/>
    <mergeCell ref="A10:C10"/>
    <mergeCell ref="E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3"/>
  <sheetViews>
    <sheetView zoomScale="90" zoomScaleNormal="90" zoomScalePageLayoutView="0" workbookViewId="0" topLeftCell="A71">
      <selection activeCell="E69" sqref="E69:G69"/>
    </sheetView>
  </sheetViews>
  <sheetFormatPr defaultColWidth="9.28125" defaultRowHeight="12.75"/>
  <cols>
    <col min="1" max="1" width="46.421875" style="1" customWidth="1"/>
    <col min="2" max="2" width="14.140625" style="1" customWidth="1"/>
    <col min="3" max="3" width="14.8515625" style="1" customWidth="1"/>
    <col min="4" max="4" width="12.00390625" style="1" customWidth="1"/>
    <col min="5" max="6" width="8.7109375" style="1" customWidth="1"/>
    <col min="7" max="8" width="15.00390625" style="1" customWidth="1"/>
    <col min="9" max="9" width="18.57421875" style="1" customWidth="1"/>
    <col min="10" max="10" width="18.140625" style="1" customWidth="1"/>
    <col min="11" max="11" width="0" style="1" hidden="1" customWidth="1"/>
    <col min="12" max="16384" width="9.28125" style="1" customWidth="1"/>
  </cols>
  <sheetData>
    <row r="2" spans="1:8" ht="15">
      <c r="A2" s="240" t="s">
        <v>180</v>
      </c>
      <c r="B2" s="240"/>
      <c r="C2" s="240"/>
      <c r="D2" s="240"/>
      <c r="E2" s="240"/>
      <c r="F2" s="240"/>
      <c r="G2" s="240"/>
      <c r="H2" s="48"/>
    </row>
    <row r="3" spans="1:9" ht="60">
      <c r="A3" s="9" t="s">
        <v>167</v>
      </c>
      <c r="B3" s="10" t="s">
        <v>1</v>
      </c>
      <c r="C3" s="10" t="s">
        <v>2</v>
      </c>
      <c r="D3" s="10" t="s">
        <v>3</v>
      </c>
      <c r="E3" s="11" t="s">
        <v>4</v>
      </c>
      <c r="F3" s="49" t="s">
        <v>5</v>
      </c>
      <c r="G3" s="49" t="s">
        <v>6</v>
      </c>
      <c r="H3" s="49" t="s">
        <v>8</v>
      </c>
      <c r="I3" s="49" t="s">
        <v>9</v>
      </c>
    </row>
    <row r="4" spans="1:9" ht="15" hidden="1">
      <c r="A4" s="211" t="s">
        <v>12</v>
      </c>
      <c r="B4" s="16" t="s">
        <v>168</v>
      </c>
      <c r="C4" s="16" t="s">
        <v>169</v>
      </c>
      <c r="D4" s="17">
        <v>111</v>
      </c>
      <c r="E4" s="17">
        <v>211</v>
      </c>
      <c r="F4" s="17"/>
      <c r="G4" s="37"/>
      <c r="H4" s="40"/>
      <c r="I4" s="43">
        <f>G4-H4</f>
        <v>0</v>
      </c>
    </row>
    <row r="5" spans="1:9" ht="15" hidden="1">
      <c r="A5" s="211"/>
      <c r="B5" s="16" t="s">
        <v>168</v>
      </c>
      <c r="C5" s="16" t="s">
        <v>169</v>
      </c>
      <c r="D5" s="17">
        <v>119</v>
      </c>
      <c r="E5" s="17">
        <v>213</v>
      </c>
      <c r="F5" s="17"/>
      <c r="G5" s="37"/>
      <c r="H5" s="40"/>
      <c r="I5" s="43">
        <f>G5-H5</f>
        <v>0</v>
      </c>
    </row>
    <row r="6" spans="1:9" ht="15" hidden="1">
      <c r="A6" s="213" t="s">
        <v>16</v>
      </c>
      <c r="B6" s="213"/>
      <c r="C6" s="213"/>
      <c r="D6" s="213"/>
      <c r="E6" s="213"/>
      <c r="F6" s="50"/>
      <c r="G6" s="37"/>
      <c r="H6" s="40"/>
      <c r="I6" s="40"/>
    </row>
    <row r="7" spans="1:9" ht="15" hidden="1">
      <c r="A7" s="23" t="s">
        <v>17</v>
      </c>
      <c r="B7" s="16" t="s">
        <v>168</v>
      </c>
      <c r="C7" s="16" t="s">
        <v>169</v>
      </c>
      <c r="D7" s="220">
        <v>112</v>
      </c>
      <c r="E7" s="220">
        <v>212</v>
      </c>
      <c r="F7" s="10"/>
      <c r="G7" s="37">
        <v>0</v>
      </c>
      <c r="H7" s="40"/>
      <c r="I7" s="43">
        <f>G7-H7</f>
        <v>0</v>
      </c>
    </row>
    <row r="8" spans="1:9" ht="15" hidden="1">
      <c r="A8" s="23" t="s">
        <v>151</v>
      </c>
      <c r="B8" s="16" t="s">
        <v>168</v>
      </c>
      <c r="C8" s="16" t="s">
        <v>169</v>
      </c>
      <c r="D8" s="220"/>
      <c r="E8" s="220"/>
      <c r="F8" s="33"/>
      <c r="G8" s="37">
        <v>0</v>
      </c>
      <c r="H8" s="40"/>
      <c r="I8" s="43">
        <f>G8-H8</f>
        <v>0</v>
      </c>
    </row>
    <row r="9" spans="1:9" ht="15" hidden="1">
      <c r="A9" s="23" t="s">
        <v>152</v>
      </c>
      <c r="B9" s="16" t="s">
        <v>168</v>
      </c>
      <c r="C9" s="16" t="s">
        <v>169</v>
      </c>
      <c r="D9" s="220"/>
      <c r="E9" s="220"/>
      <c r="F9" s="51"/>
      <c r="G9" s="37">
        <v>0</v>
      </c>
      <c r="H9" s="40"/>
      <c r="I9" s="43">
        <f>G9-H9</f>
        <v>0</v>
      </c>
    </row>
    <row r="10" spans="1:9" ht="15" hidden="1">
      <c r="A10" s="215" t="s">
        <v>22</v>
      </c>
      <c r="B10" s="215"/>
      <c r="C10" s="215"/>
      <c r="D10" s="220"/>
      <c r="E10" s="209">
        <f>G9+G7+G8</f>
        <v>0</v>
      </c>
      <c r="F10" s="209"/>
      <c r="G10" s="209"/>
      <c r="H10" s="52">
        <f>H7+H8+H9</f>
        <v>0</v>
      </c>
      <c r="I10" s="53">
        <f>E10-H10</f>
        <v>0</v>
      </c>
    </row>
    <row r="11" spans="1:9" ht="15" hidden="1">
      <c r="A11" s="213" t="s">
        <v>26</v>
      </c>
      <c r="B11" s="213"/>
      <c r="C11" s="213"/>
      <c r="D11" s="213"/>
      <c r="E11" s="213"/>
      <c r="F11" s="50"/>
      <c r="G11" s="37"/>
      <c r="H11" s="40"/>
      <c r="I11" s="40"/>
    </row>
    <row r="12" spans="1:9" ht="15" hidden="1">
      <c r="A12" s="23" t="s">
        <v>27</v>
      </c>
      <c r="B12" s="16" t="s">
        <v>168</v>
      </c>
      <c r="C12" s="16" t="s">
        <v>169</v>
      </c>
      <c r="D12" s="220">
        <v>244</v>
      </c>
      <c r="E12" s="17">
        <v>221</v>
      </c>
      <c r="F12" s="17"/>
      <c r="G12" s="37">
        <v>0</v>
      </c>
      <c r="H12" s="40"/>
      <c r="I12" s="43">
        <f>G12-H12</f>
        <v>0</v>
      </c>
    </row>
    <row r="13" spans="1:9" ht="15" hidden="1">
      <c r="A13" s="215" t="s">
        <v>28</v>
      </c>
      <c r="B13" s="215"/>
      <c r="C13" s="215"/>
      <c r="D13" s="220"/>
      <c r="E13" s="209">
        <f>G12</f>
        <v>0</v>
      </c>
      <c r="F13" s="209"/>
      <c r="G13" s="209"/>
      <c r="H13" s="52">
        <f>H12</f>
        <v>0</v>
      </c>
      <c r="I13" s="53">
        <f>E13-H13</f>
        <v>0</v>
      </c>
    </row>
    <row r="14" spans="1:9" ht="12.75" customHeight="1" hidden="1">
      <c r="A14" s="213" t="s">
        <v>32</v>
      </c>
      <c r="B14" s="213"/>
      <c r="C14" s="213"/>
      <c r="D14" s="213"/>
      <c r="E14" s="213"/>
      <c r="F14" s="50"/>
      <c r="G14" s="54"/>
      <c r="H14" s="40"/>
      <c r="I14" s="40"/>
    </row>
    <row r="15" spans="1:9" ht="15" hidden="1">
      <c r="A15" s="35"/>
      <c r="B15" s="32" t="s">
        <v>168</v>
      </c>
      <c r="C15" s="32" t="s">
        <v>169</v>
      </c>
      <c r="D15" s="220">
        <v>244</v>
      </c>
      <c r="E15" s="241">
        <v>223</v>
      </c>
      <c r="F15" s="26"/>
      <c r="G15" s="37"/>
      <c r="H15" s="40"/>
      <c r="I15" s="43">
        <f aca="true" t="shared" si="0" ref="I15:I20">G15-H15</f>
        <v>0</v>
      </c>
    </row>
    <row r="16" spans="1:9" ht="12.75" customHeight="1" hidden="1">
      <c r="A16" s="23"/>
      <c r="B16" s="16" t="s">
        <v>168</v>
      </c>
      <c r="C16" s="16" t="s">
        <v>169</v>
      </c>
      <c r="D16" s="220"/>
      <c r="E16" s="241"/>
      <c r="F16" s="17"/>
      <c r="G16" s="37"/>
      <c r="H16" s="40"/>
      <c r="I16" s="43">
        <f t="shared" si="0"/>
        <v>0</v>
      </c>
    </row>
    <row r="17" spans="1:9" ht="15" hidden="1">
      <c r="A17" s="23"/>
      <c r="B17" s="16" t="s">
        <v>168</v>
      </c>
      <c r="C17" s="16" t="s">
        <v>169</v>
      </c>
      <c r="D17" s="220"/>
      <c r="E17" s="241"/>
      <c r="F17" s="17"/>
      <c r="G17" s="37"/>
      <c r="H17" s="40"/>
      <c r="I17" s="43">
        <f t="shared" si="0"/>
        <v>0</v>
      </c>
    </row>
    <row r="18" spans="1:9" ht="12.75" customHeight="1" hidden="1">
      <c r="A18" s="23"/>
      <c r="B18" s="16" t="s">
        <v>168</v>
      </c>
      <c r="C18" s="16" t="s">
        <v>169</v>
      </c>
      <c r="D18" s="220"/>
      <c r="E18" s="241"/>
      <c r="F18" s="17"/>
      <c r="G18" s="37"/>
      <c r="H18" s="40"/>
      <c r="I18" s="43">
        <f t="shared" si="0"/>
        <v>0</v>
      </c>
    </row>
    <row r="19" spans="1:9" ht="12.75" customHeight="1" hidden="1">
      <c r="A19" s="23"/>
      <c r="B19" s="16" t="s">
        <v>168</v>
      </c>
      <c r="C19" s="16" t="s">
        <v>169</v>
      </c>
      <c r="D19" s="220"/>
      <c r="E19" s="241"/>
      <c r="F19" s="17"/>
      <c r="G19" s="37"/>
      <c r="H19" s="40"/>
      <c r="I19" s="43">
        <f t="shared" si="0"/>
        <v>0</v>
      </c>
    </row>
    <row r="20" spans="1:9" ht="12.75" customHeight="1" hidden="1">
      <c r="A20" s="23"/>
      <c r="B20" s="16" t="s">
        <v>168</v>
      </c>
      <c r="C20" s="16" t="s">
        <v>169</v>
      </c>
      <c r="D20" s="220"/>
      <c r="E20" s="241"/>
      <c r="F20" s="17"/>
      <c r="G20" s="37"/>
      <c r="H20" s="40"/>
      <c r="I20" s="43">
        <f t="shared" si="0"/>
        <v>0</v>
      </c>
    </row>
    <row r="21" spans="1:9" ht="12.75" customHeight="1" hidden="1">
      <c r="A21" s="215" t="s">
        <v>41</v>
      </c>
      <c r="B21" s="215"/>
      <c r="C21" s="215"/>
      <c r="D21" s="220"/>
      <c r="E21" s="209">
        <f>G15+G16+G17+G18+G19+G20</f>
        <v>0</v>
      </c>
      <c r="F21" s="209"/>
      <c r="G21" s="209"/>
      <c r="H21" s="52">
        <f>H15+H16+H17+H18+H19+H20</f>
        <v>0</v>
      </c>
      <c r="I21" s="53">
        <f>E21-H21</f>
        <v>0</v>
      </c>
    </row>
    <row r="22" spans="1:9" ht="12.75" customHeight="1" hidden="1">
      <c r="A22" s="213" t="s">
        <v>42</v>
      </c>
      <c r="B22" s="213"/>
      <c r="C22" s="213"/>
      <c r="D22" s="213"/>
      <c r="E22" s="213"/>
      <c r="F22" s="50"/>
      <c r="G22" s="54"/>
      <c r="H22" s="40"/>
      <c r="I22" s="40"/>
    </row>
    <row r="23" spans="1:9" ht="12.75" customHeight="1" hidden="1">
      <c r="A23" s="35"/>
      <c r="B23" s="32" t="s">
        <v>168</v>
      </c>
      <c r="C23" s="32" t="s">
        <v>169</v>
      </c>
      <c r="D23" s="220">
        <v>244</v>
      </c>
      <c r="E23" s="17">
        <v>224</v>
      </c>
      <c r="F23" s="17"/>
      <c r="G23" s="37"/>
      <c r="H23" s="40"/>
      <c r="I23" s="43">
        <f>G23-H23</f>
        <v>0</v>
      </c>
    </row>
    <row r="24" spans="1:9" ht="12.75" customHeight="1" hidden="1">
      <c r="A24" s="223" t="s">
        <v>44</v>
      </c>
      <c r="B24" s="223"/>
      <c r="C24" s="223"/>
      <c r="D24" s="220"/>
      <c r="E24" s="224">
        <f>G23</f>
        <v>0</v>
      </c>
      <c r="F24" s="224"/>
      <c r="G24" s="224"/>
      <c r="H24" s="52">
        <f>H23</f>
        <v>0</v>
      </c>
      <c r="I24" s="53">
        <f>E24-H24</f>
        <v>0</v>
      </c>
    </row>
    <row r="25" spans="1:9" ht="15" hidden="1">
      <c r="A25" s="213" t="s">
        <v>45</v>
      </c>
      <c r="B25" s="213"/>
      <c r="C25" s="213"/>
      <c r="D25" s="213"/>
      <c r="E25" s="213"/>
      <c r="F25" s="50"/>
      <c r="G25" s="54"/>
      <c r="H25" s="40"/>
      <c r="I25" s="40"/>
    </row>
    <row r="26" spans="1:9" ht="12.75" customHeight="1" hidden="1">
      <c r="A26" s="35" t="s">
        <v>56</v>
      </c>
      <c r="B26" s="32" t="s">
        <v>168</v>
      </c>
      <c r="C26" s="32" t="s">
        <v>169</v>
      </c>
      <c r="D26" s="220">
        <v>244</v>
      </c>
      <c r="E26" s="241">
        <v>225</v>
      </c>
      <c r="F26" s="33"/>
      <c r="G26" s="37"/>
      <c r="H26" s="40"/>
      <c r="I26" s="43">
        <f aca="true" t="shared" si="1" ref="I26:I32">G26-H26</f>
        <v>0</v>
      </c>
    </row>
    <row r="27" spans="1:9" ht="12.75" customHeight="1" hidden="1">
      <c r="A27" s="23" t="s">
        <v>57</v>
      </c>
      <c r="B27" s="16" t="s">
        <v>168</v>
      </c>
      <c r="C27" s="16" t="s">
        <v>169</v>
      </c>
      <c r="D27" s="220"/>
      <c r="E27" s="220"/>
      <c r="F27" s="55"/>
      <c r="G27" s="37"/>
      <c r="H27" s="40"/>
      <c r="I27" s="43">
        <f t="shared" si="1"/>
        <v>0</v>
      </c>
    </row>
    <row r="28" spans="1:9" ht="12.75" customHeight="1" hidden="1">
      <c r="A28" s="23" t="s">
        <v>60</v>
      </c>
      <c r="B28" s="16" t="s">
        <v>168</v>
      </c>
      <c r="C28" s="16" t="s">
        <v>169</v>
      </c>
      <c r="D28" s="220"/>
      <c r="E28" s="220"/>
      <c r="F28" s="55"/>
      <c r="G28" s="37"/>
      <c r="H28" s="40"/>
      <c r="I28" s="43">
        <f t="shared" si="1"/>
        <v>0</v>
      </c>
    </row>
    <row r="29" spans="1:9" ht="12.75" customHeight="1" hidden="1">
      <c r="A29" s="23"/>
      <c r="B29" s="16" t="s">
        <v>168</v>
      </c>
      <c r="C29" s="16" t="s">
        <v>169</v>
      </c>
      <c r="D29" s="220"/>
      <c r="E29" s="220"/>
      <c r="F29" s="55"/>
      <c r="G29" s="37"/>
      <c r="H29" s="40"/>
      <c r="I29" s="43">
        <f t="shared" si="1"/>
        <v>0</v>
      </c>
    </row>
    <row r="30" spans="1:9" ht="12.75" customHeight="1" hidden="1">
      <c r="A30" s="23"/>
      <c r="B30" s="16" t="s">
        <v>59</v>
      </c>
      <c r="C30" s="16" t="s">
        <v>149</v>
      </c>
      <c r="D30" s="220"/>
      <c r="E30" s="220"/>
      <c r="F30" s="55"/>
      <c r="G30" s="37"/>
      <c r="H30" s="40"/>
      <c r="I30" s="43">
        <f t="shared" si="1"/>
        <v>0</v>
      </c>
    </row>
    <row r="31" spans="1:9" ht="12.75" customHeight="1" hidden="1">
      <c r="A31" s="23"/>
      <c r="B31" s="16" t="s">
        <v>168</v>
      </c>
      <c r="C31" s="16" t="s">
        <v>169</v>
      </c>
      <c r="D31" s="220"/>
      <c r="E31" s="220"/>
      <c r="F31" s="55"/>
      <c r="G31" s="37"/>
      <c r="H31" s="40"/>
      <c r="I31" s="43">
        <f t="shared" si="1"/>
        <v>0</v>
      </c>
    </row>
    <row r="32" spans="1:9" ht="12.75" customHeight="1" hidden="1">
      <c r="A32" s="38"/>
      <c r="B32" s="16" t="s">
        <v>168</v>
      </c>
      <c r="C32" s="16" t="s">
        <v>169</v>
      </c>
      <c r="D32" s="220"/>
      <c r="E32" s="241"/>
      <c r="F32" s="51"/>
      <c r="G32" s="37"/>
      <c r="H32" s="40"/>
      <c r="I32" s="43">
        <f t="shared" si="1"/>
        <v>0</v>
      </c>
    </row>
    <row r="33" spans="1:9" ht="12.75" customHeight="1" hidden="1">
      <c r="A33" s="221" t="s">
        <v>61</v>
      </c>
      <c r="B33" s="221"/>
      <c r="C33" s="221"/>
      <c r="D33" s="220"/>
      <c r="E33" s="209">
        <f>G26+G27+G28+G29+G30+G31+G32</f>
        <v>0</v>
      </c>
      <c r="F33" s="209"/>
      <c r="G33" s="209"/>
      <c r="H33" s="52">
        <f>H26+H27+H28+H29+H30+H31+H32</f>
        <v>0</v>
      </c>
      <c r="I33" s="53">
        <f>E33-H33</f>
        <v>0</v>
      </c>
    </row>
    <row r="34" spans="1:9" ht="12.75" customHeight="1" hidden="1">
      <c r="A34" s="213" t="s">
        <v>23</v>
      </c>
      <c r="B34" s="213"/>
      <c r="C34" s="213"/>
      <c r="D34" s="213"/>
      <c r="E34" s="213"/>
      <c r="F34" s="50"/>
      <c r="G34" s="54"/>
      <c r="H34" s="40"/>
      <c r="I34" s="40"/>
    </row>
    <row r="35" spans="1:9" ht="15" hidden="1">
      <c r="A35" s="35" t="s">
        <v>153</v>
      </c>
      <c r="B35" s="32" t="s">
        <v>168</v>
      </c>
      <c r="C35" s="32" t="s">
        <v>169</v>
      </c>
      <c r="D35" s="220">
        <v>244</v>
      </c>
      <c r="E35" s="241">
        <v>226</v>
      </c>
      <c r="F35" s="26"/>
      <c r="G35" s="37"/>
      <c r="H35" s="40"/>
      <c r="I35" s="43">
        <f aca="true" t="shared" si="2" ref="I35:I41">G35-H35</f>
        <v>0</v>
      </c>
    </row>
    <row r="36" spans="1:9" ht="12.75" customHeight="1" hidden="1">
      <c r="A36" s="23" t="s">
        <v>154</v>
      </c>
      <c r="B36" s="16" t="s">
        <v>59</v>
      </c>
      <c r="C36" s="16" t="s">
        <v>149</v>
      </c>
      <c r="D36" s="220"/>
      <c r="E36" s="241"/>
      <c r="F36" s="17"/>
      <c r="G36" s="37"/>
      <c r="H36" s="40"/>
      <c r="I36" s="43">
        <f t="shared" si="2"/>
        <v>0</v>
      </c>
    </row>
    <row r="37" spans="1:9" ht="15" hidden="1">
      <c r="A37" s="23" t="s">
        <v>69</v>
      </c>
      <c r="B37" s="16" t="s">
        <v>168</v>
      </c>
      <c r="C37" s="16" t="s">
        <v>169</v>
      </c>
      <c r="D37" s="220"/>
      <c r="E37" s="241"/>
      <c r="F37" s="17"/>
      <c r="G37" s="37"/>
      <c r="H37" s="40"/>
      <c r="I37" s="43">
        <f t="shared" si="2"/>
        <v>0</v>
      </c>
    </row>
    <row r="38" spans="1:9" ht="12.75" customHeight="1" hidden="1">
      <c r="A38" s="23" t="s">
        <v>70</v>
      </c>
      <c r="B38" s="16" t="s">
        <v>168</v>
      </c>
      <c r="C38" s="16" t="s">
        <v>169</v>
      </c>
      <c r="D38" s="220"/>
      <c r="E38" s="241"/>
      <c r="F38" s="17"/>
      <c r="G38" s="37"/>
      <c r="H38" s="40"/>
      <c r="I38" s="43">
        <f t="shared" si="2"/>
        <v>0</v>
      </c>
    </row>
    <row r="39" spans="1:9" ht="12.75" customHeight="1" hidden="1">
      <c r="A39" s="23"/>
      <c r="B39" s="16" t="s">
        <v>168</v>
      </c>
      <c r="C39" s="16" t="s">
        <v>169</v>
      </c>
      <c r="D39" s="220"/>
      <c r="E39" s="241"/>
      <c r="F39" s="17"/>
      <c r="G39" s="37"/>
      <c r="H39" s="40"/>
      <c r="I39" s="43">
        <f t="shared" si="2"/>
        <v>0</v>
      </c>
    </row>
    <row r="40" spans="1:9" ht="12.75" customHeight="1" hidden="1">
      <c r="A40" s="23"/>
      <c r="B40" s="16" t="s">
        <v>168</v>
      </c>
      <c r="C40" s="16" t="s">
        <v>169</v>
      </c>
      <c r="D40" s="220"/>
      <c r="E40" s="241"/>
      <c r="F40" s="17"/>
      <c r="G40" s="37"/>
      <c r="H40" s="40"/>
      <c r="I40" s="43">
        <f t="shared" si="2"/>
        <v>0</v>
      </c>
    </row>
    <row r="41" spans="1:9" ht="12.75" customHeight="1" hidden="1">
      <c r="A41" s="38"/>
      <c r="B41" s="16" t="s">
        <v>168</v>
      </c>
      <c r="C41" s="16" t="s">
        <v>169</v>
      </c>
      <c r="D41" s="220"/>
      <c r="E41" s="241"/>
      <c r="F41" s="17"/>
      <c r="G41" s="37"/>
      <c r="H41" s="40"/>
      <c r="I41" s="43">
        <f t="shared" si="2"/>
        <v>0</v>
      </c>
    </row>
    <row r="42" spans="1:9" ht="12.75" customHeight="1" hidden="1">
      <c r="A42" s="221" t="s">
        <v>25</v>
      </c>
      <c r="B42" s="221"/>
      <c r="C42" s="221"/>
      <c r="D42" s="220"/>
      <c r="E42" s="209">
        <f>G35+G36+G37+G38+G39+G40+G41</f>
        <v>0</v>
      </c>
      <c r="F42" s="209"/>
      <c r="G42" s="209"/>
      <c r="H42" s="52">
        <f>H35+H36+H37+H38+H39+H40+H41</f>
        <v>0</v>
      </c>
      <c r="I42" s="53">
        <f>E42-H42</f>
        <v>0</v>
      </c>
    </row>
    <row r="43" spans="1:9" ht="12.75" customHeight="1" hidden="1">
      <c r="A43" s="219" t="s">
        <v>127</v>
      </c>
      <c r="B43" s="219"/>
      <c r="C43" s="219"/>
      <c r="D43" s="219"/>
      <c r="E43" s="219"/>
      <c r="F43" s="50"/>
      <c r="G43" s="54"/>
      <c r="H43" s="40"/>
      <c r="I43" s="40"/>
    </row>
    <row r="44" spans="1:9" ht="12.75" customHeight="1" hidden="1">
      <c r="A44" s="31" t="s">
        <v>114</v>
      </c>
      <c r="B44" s="32" t="s">
        <v>168</v>
      </c>
      <c r="C44" s="32" t="s">
        <v>169</v>
      </c>
      <c r="D44" s="220">
        <v>244</v>
      </c>
      <c r="E44" s="241">
        <v>290</v>
      </c>
      <c r="F44" s="33"/>
      <c r="G44" s="37"/>
      <c r="H44" s="40"/>
      <c r="I44" s="43">
        <f>G44-H44</f>
        <v>0</v>
      </c>
    </row>
    <row r="45" spans="1:9" ht="12.75" customHeight="1" hidden="1">
      <c r="A45" s="38" t="s">
        <v>115</v>
      </c>
      <c r="B45" s="16" t="s">
        <v>168</v>
      </c>
      <c r="C45" s="16" t="s">
        <v>169</v>
      </c>
      <c r="D45" s="220"/>
      <c r="E45" s="241"/>
      <c r="F45" s="26"/>
      <c r="G45" s="37"/>
      <c r="H45" s="40"/>
      <c r="I45" s="43">
        <f>G45-H45</f>
        <v>0</v>
      </c>
    </row>
    <row r="46" spans="1:9" ht="12.75" customHeight="1" hidden="1">
      <c r="A46" s="221" t="s">
        <v>131</v>
      </c>
      <c r="B46" s="221"/>
      <c r="C46" s="221"/>
      <c r="D46" s="220"/>
      <c r="E46" s="209">
        <f>G45+G44</f>
        <v>0</v>
      </c>
      <c r="F46" s="209"/>
      <c r="G46" s="209"/>
      <c r="H46" s="52">
        <f>H44+H45</f>
        <v>0</v>
      </c>
      <c r="I46" s="53">
        <f>E46-H46</f>
        <v>0</v>
      </c>
    </row>
    <row r="47" spans="1:9" ht="12.75" customHeight="1" hidden="1">
      <c r="A47" s="219" t="s">
        <v>76</v>
      </c>
      <c r="B47" s="219"/>
      <c r="C47" s="219"/>
      <c r="D47" s="219"/>
      <c r="E47" s="219"/>
      <c r="F47" s="50"/>
      <c r="G47" s="54"/>
      <c r="H47" s="40"/>
      <c r="I47" s="40"/>
    </row>
    <row r="48" spans="1:9" ht="12.75" customHeight="1" hidden="1">
      <c r="A48" s="35" t="s">
        <v>79</v>
      </c>
      <c r="B48" s="32" t="s">
        <v>168</v>
      </c>
      <c r="C48" s="32" t="s">
        <v>169</v>
      </c>
      <c r="D48" s="220">
        <v>244</v>
      </c>
      <c r="E48" s="220"/>
      <c r="F48" s="10"/>
      <c r="G48" s="37"/>
      <c r="H48" s="40"/>
      <c r="I48" s="43">
        <f aca="true" t="shared" si="3" ref="I48:I54">G48-H48</f>
        <v>0</v>
      </c>
    </row>
    <row r="49" spans="1:9" ht="12.75" customHeight="1" hidden="1">
      <c r="A49" s="23" t="s">
        <v>155</v>
      </c>
      <c r="B49" s="16" t="s">
        <v>168</v>
      </c>
      <c r="C49" s="16" t="s">
        <v>169</v>
      </c>
      <c r="D49" s="220"/>
      <c r="E49" s="220"/>
      <c r="F49" s="33"/>
      <c r="G49" s="37"/>
      <c r="H49" s="40"/>
      <c r="I49" s="43">
        <f t="shared" si="3"/>
        <v>0</v>
      </c>
    </row>
    <row r="50" spans="1:9" ht="12.75" customHeight="1" hidden="1">
      <c r="A50" s="23" t="s">
        <v>156</v>
      </c>
      <c r="B50" s="16" t="s">
        <v>168</v>
      </c>
      <c r="C50" s="16" t="s">
        <v>169</v>
      </c>
      <c r="D50" s="220"/>
      <c r="E50" s="220"/>
      <c r="F50" s="33"/>
      <c r="G50" s="37"/>
      <c r="H50" s="40"/>
      <c r="I50" s="43">
        <f t="shared" si="3"/>
        <v>0</v>
      </c>
    </row>
    <row r="51" spans="1:9" ht="12.75" customHeight="1" hidden="1">
      <c r="A51" s="31" t="s">
        <v>82</v>
      </c>
      <c r="B51" s="16" t="s">
        <v>168</v>
      </c>
      <c r="C51" s="16" t="s">
        <v>169</v>
      </c>
      <c r="D51" s="220"/>
      <c r="E51" s="220"/>
      <c r="F51" s="33"/>
      <c r="G51" s="37"/>
      <c r="H51" s="40"/>
      <c r="I51" s="43">
        <f t="shared" si="3"/>
        <v>0</v>
      </c>
    </row>
    <row r="52" spans="1:9" ht="12.75" customHeight="1" hidden="1">
      <c r="A52" s="35" t="s">
        <v>157</v>
      </c>
      <c r="B52" s="16" t="s">
        <v>168</v>
      </c>
      <c r="C52" s="16" t="s">
        <v>169</v>
      </c>
      <c r="D52" s="220"/>
      <c r="E52" s="220"/>
      <c r="F52" s="33"/>
      <c r="G52" s="37"/>
      <c r="H52" s="40"/>
      <c r="I52" s="43">
        <f t="shared" si="3"/>
        <v>0</v>
      </c>
    </row>
    <row r="53" spans="1:9" ht="15" hidden="1">
      <c r="A53" s="23" t="s">
        <v>84</v>
      </c>
      <c r="B53" s="16" t="s">
        <v>168</v>
      </c>
      <c r="C53" s="16" t="s">
        <v>169</v>
      </c>
      <c r="D53" s="220"/>
      <c r="E53" s="220"/>
      <c r="F53" s="33"/>
      <c r="G53" s="37"/>
      <c r="H53" s="40"/>
      <c r="I53" s="43">
        <f t="shared" si="3"/>
        <v>0</v>
      </c>
    </row>
    <row r="54" spans="1:9" ht="12.75" customHeight="1" hidden="1">
      <c r="A54" s="23"/>
      <c r="B54" s="16" t="s">
        <v>168</v>
      </c>
      <c r="C54" s="16" t="s">
        <v>169</v>
      </c>
      <c r="D54" s="220"/>
      <c r="E54" s="220"/>
      <c r="F54" s="56"/>
      <c r="G54" s="37"/>
      <c r="H54" s="40"/>
      <c r="I54" s="43">
        <f t="shared" si="3"/>
        <v>0</v>
      </c>
    </row>
    <row r="55" spans="1:9" ht="12.75" customHeight="1" hidden="1">
      <c r="A55" s="221" t="s">
        <v>87</v>
      </c>
      <c r="B55" s="221"/>
      <c r="C55" s="221"/>
      <c r="D55" s="220"/>
      <c r="E55" s="229">
        <f>G48+G49+G50+G51+G52+G53+G54</f>
        <v>0</v>
      </c>
      <c r="F55" s="229"/>
      <c r="G55" s="229"/>
      <c r="H55" s="52">
        <f>H48+H49+H50+H51+H52+H53+H54</f>
        <v>0</v>
      </c>
      <c r="I55" s="53">
        <f>E55-H55</f>
        <v>0</v>
      </c>
    </row>
    <row r="56" spans="1:9" ht="15" customHeight="1">
      <c r="A56" s="219" t="s">
        <v>158</v>
      </c>
      <c r="B56" s="219"/>
      <c r="C56" s="219"/>
      <c r="D56" s="219"/>
      <c r="E56" s="219"/>
      <c r="F56" s="50"/>
      <c r="G56" s="54"/>
      <c r="H56" s="40"/>
      <c r="I56" s="40"/>
    </row>
    <row r="57" spans="1:9" ht="12.75" customHeight="1" hidden="1">
      <c r="A57" s="35" t="s">
        <v>107</v>
      </c>
      <c r="B57" s="32" t="s">
        <v>168</v>
      </c>
      <c r="C57" s="32" t="s">
        <v>169</v>
      </c>
      <c r="D57" s="220">
        <v>244</v>
      </c>
      <c r="E57" s="220">
        <v>342</v>
      </c>
      <c r="F57" s="10"/>
      <c r="G57" s="37"/>
      <c r="H57" s="40"/>
      <c r="I57" s="43">
        <f>G57-H57</f>
        <v>0</v>
      </c>
    </row>
    <row r="58" spans="1:9" ht="15" hidden="1">
      <c r="A58" s="23" t="s">
        <v>106</v>
      </c>
      <c r="B58" s="16" t="s">
        <v>168</v>
      </c>
      <c r="C58" s="16" t="s">
        <v>169</v>
      </c>
      <c r="D58" s="220"/>
      <c r="E58" s="220"/>
      <c r="F58" s="55"/>
      <c r="G58" s="37"/>
      <c r="H58" s="40"/>
      <c r="I58" s="43">
        <f>G58-H58</f>
        <v>0</v>
      </c>
    </row>
    <row r="59" spans="1:9" ht="12.75" customHeight="1" hidden="1">
      <c r="A59" s="23" t="s">
        <v>108</v>
      </c>
      <c r="B59" s="16" t="s">
        <v>168</v>
      </c>
      <c r="C59" s="16" t="s">
        <v>169</v>
      </c>
      <c r="D59" s="220"/>
      <c r="E59" s="220"/>
      <c r="F59" s="55"/>
      <c r="G59" s="37"/>
      <c r="H59" s="40"/>
      <c r="I59" s="43">
        <f>G59-H59</f>
        <v>0</v>
      </c>
    </row>
    <row r="60" spans="1:9" ht="12.75" customHeight="1" hidden="1">
      <c r="A60" s="23" t="s">
        <v>109</v>
      </c>
      <c r="B60" s="16" t="s">
        <v>168</v>
      </c>
      <c r="C60" s="16" t="s">
        <v>169</v>
      </c>
      <c r="D60" s="220"/>
      <c r="E60" s="220"/>
      <c r="F60" s="55"/>
      <c r="G60" s="37"/>
      <c r="H60" s="40"/>
      <c r="I60" s="43">
        <f>G60-H60</f>
        <v>0</v>
      </c>
    </row>
    <row r="61" spans="1:9" ht="15">
      <c r="A61" s="23" t="s">
        <v>92</v>
      </c>
      <c r="B61" s="16" t="s">
        <v>168</v>
      </c>
      <c r="C61" s="16" t="s">
        <v>170</v>
      </c>
      <c r="D61" s="220"/>
      <c r="E61" s="220"/>
      <c r="F61" s="51"/>
      <c r="G61" s="126">
        <v>974697</v>
      </c>
      <c r="H61" s="43">
        <f>G61</f>
        <v>974697</v>
      </c>
      <c r="I61" s="43">
        <f>G61-H61</f>
        <v>0</v>
      </c>
    </row>
    <row r="62" spans="1:9" ht="15">
      <c r="A62" s="215" t="s">
        <v>112</v>
      </c>
      <c r="B62" s="215"/>
      <c r="C62" s="215"/>
      <c r="D62" s="220"/>
      <c r="E62" s="235">
        <f>G57+G58+G59+G60+G61</f>
        <v>974697</v>
      </c>
      <c r="F62" s="235"/>
      <c r="G62" s="235"/>
      <c r="H62" s="52">
        <f>H57+H58+H59+H60+H61</f>
        <v>974697</v>
      </c>
      <c r="I62" s="53">
        <f>E62-H62</f>
        <v>0</v>
      </c>
    </row>
    <row r="63" spans="1:9" ht="15" customHeight="1">
      <c r="A63" s="219" t="s">
        <v>158</v>
      </c>
      <c r="B63" s="219"/>
      <c r="C63" s="219"/>
      <c r="D63" s="219"/>
      <c r="E63" s="219"/>
      <c r="F63" s="50"/>
      <c r="G63" s="54"/>
      <c r="H63" s="40"/>
      <c r="I63" s="40"/>
    </row>
    <row r="64" spans="1:9" ht="12.75" customHeight="1" hidden="1">
      <c r="A64" s="35" t="s">
        <v>107</v>
      </c>
      <c r="B64" s="32" t="s">
        <v>168</v>
      </c>
      <c r="C64" s="32" t="s">
        <v>169</v>
      </c>
      <c r="D64" s="220">
        <v>244</v>
      </c>
      <c r="E64" s="220">
        <v>342</v>
      </c>
      <c r="F64" s="10"/>
      <c r="G64" s="37"/>
      <c r="H64" s="40"/>
      <c r="I64" s="43">
        <f>G64-H64</f>
        <v>0</v>
      </c>
    </row>
    <row r="65" spans="1:9" ht="15" hidden="1">
      <c r="A65" s="23" t="s">
        <v>106</v>
      </c>
      <c r="B65" s="16" t="s">
        <v>168</v>
      </c>
      <c r="C65" s="16" t="s">
        <v>169</v>
      </c>
      <c r="D65" s="220"/>
      <c r="E65" s="220"/>
      <c r="F65" s="55"/>
      <c r="G65" s="37"/>
      <c r="H65" s="40"/>
      <c r="I65" s="43">
        <f>G65-H65</f>
        <v>0</v>
      </c>
    </row>
    <row r="66" spans="1:9" ht="12.75" customHeight="1" hidden="1">
      <c r="A66" s="23" t="s">
        <v>108</v>
      </c>
      <c r="B66" s="16" t="s">
        <v>168</v>
      </c>
      <c r="C66" s="16" t="s">
        <v>169</v>
      </c>
      <c r="D66" s="220"/>
      <c r="E66" s="220"/>
      <c r="F66" s="55"/>
      <c r="G66" s="37"/>
      <c r="H66" s="40"/>
      <c r="I66" s="43">
        <f>G66-H66</f>
        <v>0</v>
      </c>
    </row>
    <row r="67" spans="1:9" ht="12.75" customHeight="1" hidden="1">
      <c r="A67" s="23" t="s">
        <v>109</v>
      </c>
      <c r="B67" s="16" t="s">
        <v>168</v>
      </c>
      <c r="C67" s="16" t="s">
        <v>169</v>
      </c>
      <c r="D67" s="220"/>
      <c r="E67" s="220"/>
      <c r="F67" s="55"/>
      <c r="G67" s="37"/>
      <c r="H67" s="40"/>
      <c r="I67" s="43">
        <f>G67-H67</f>
        <v>0</v>
      </c>
    </row>
    <row r="68" spans="1:9" ht="15">
      <c r="A68" s="23" t="s">
        <v>92</v>
      </c>
      <c r="B68" s="16" t="s">
        <v>13</v>
      </c>
      <c r="C68" s="16" t="s">
        <v>193</v>
      </c>
      <c r="D68" s="220"/>
      <c r="E68" s="220"/>
      <c r="F68" s="51"/>
      <c r="G68" s="37">
        <v>534762</v>
      </c>
      <c r="H68" s="43">
        <f>G68</f>
        <v>534762</v>
      </c>
      <c r="I68" s="43">
        <f>G68-H68</f>
        <v>0</v>
      </c>
    </row>
    <row r="69" spans="1:9" ht="15">
      <c r="A69" s="215" t="s">
        <v>112</v>
      </c>
      <c r="B69" s="215"/>
      <c r="C69" s="215"/>
      <c r="D69" s="220"/>
      <c r="E69" s="235">
        <f>G64+G65+G66+G67+G68</f>
        <v>534762</v>
      </c>
      <c r="F69" s="235"/>
      <c r="G69" s="235"/>
      <c r="H69" s="52">
        <f>H64+H65+H66+H67+H68</f>
        <v>534762</v>
      </c>
      <c r="I69" s="53">
        <f>E69-H69</f>
        <v>0</v>
      </c>
    </row>
    <row r="70" spans="1:9" ht="15">
      <c r="A70" s="238" t="s">
        <v>132</v>
      </c>
      <c r="B70" s="238"/>
      <c r="C70" s="238"/>
      <c r="D70" s="238"/>
      <c r="E70" s="238"/>
      <c r="F70" s="57"/>
      <c r="G70" s="58">
        <f>E13+E21+E24+E33+E42+E46+E62+E55</f>
        <v>974697</v>
      </c>
      <c r="H70" s="59">
        <f>H13+H21+H24+H33+H42+H46+H55+H62</f>
        <v>974697</v>
      </c>
      <c r="I70" s="53">
        <f>G70-H70</f>
        <v>0</v>
      </c>
    </row>
    <row r="71" spans="1:9" ht="15">
      <c r="A71" s="238" t="s">
        <v>147</v>
      </c>
      <c r="B71" s="238"/>
      <c r="C71" s="238"/>
      <c r="D71" s="238"/>
      <c r="E71" s="238"/>
      <c r="F71" s="60">
        <f>F61+F68</f>
        <v>0</v>
      </c>
      <c r="G71" s="43">
        <f>G4+G5+E10+E13+E21+E24+E33+E42+E46+E55+E62+E69</f>
        <v>1509459</v>
      </c>
      <c r="H71" s="52">
        <f>H4+H5+H10+H13+H21+H24+H33+H42+H46+H55+H62+H69</f>
        <v>1509459</v>
      </c>
      <c r="I71" s="43">
        <f>G71-H71</f>
        <v>0</v>
      </c>
    </row>
    <row r="74" spans="1:8" ht="15" customHeight="1">
      <c r="A74" s="240" t="s">
        <v>183</v>
      </c>
      <c r="B74" s="240"/>
      <c r="C74" s="240"/>
      <c r="D74" s="240"/>
      <c r="E74" s="240"/>
      <c r="F74" s="240"/>
      <c r="G74" s="240"/>
      <c r="H74" s="48"/>
    </row>
    <row r="75" spans="1:9" ht="60">
      <c r="A75" s="9" t="s">
        <v>171</v>
      </c>
      <c r="B75" s="10" t="s">
        <v>1</v>
      </c>
      <c r="C75" s="10" t="s">
        <v>2</v>
      </c>
      <c r="D75" s="10" t="s">
        <v>3</v>
      </c>
      <c r="E75" s="11" t="s">
        <v>4</v>
      </c>
      <c r="F75" s="49" t="s">
        <v>5</v>
      </c>
      <c r="G75" s="49" t="s">
        <v>6</v>
      </c>
      <c r="H75" s="49" t="s">
        <v>8</v>
      </c>
      <c r="I75" s="49" t="s">
        <v>9</v>
      </c>
    </row>
    <row r="76" spans="1:9" ht="15" hidden="1">
      <c r="A76" s="211" t="s">
        <v>12</v>
      </c>
      <c r="B76" s="16" t="s">
        <v>168</v>
      </c>
      <c r="C76" s="16" t="s">
        <v>169</v>
      </c>
      <c r="D76" s="17">
        <v>111</v>
      </c>
      <c r="E76" s="17">
        <v>211</v>
      </c>
      <c r="F76" s="17"/>
      <c r="G76" s="37"/>
      <c r="H76" s="40"/>
      <c r="I76" s="43">
        <f>G76-H76</f>
        <v>0</v>
      </c>
    </row>
    <row r="77" spans="1:9" ht="15" hidden="1">
      <c r="A77" s="211"/>
      <c r="B77" s="16" t="s">
        <v>168</v>
      </c>
      <c r="C77" s="16" t="s">
        <v>169</v>
      </c>
      <c r="D77" s="17">
        <v>119</v>
      </c>
      <c r="E77" s="17">
        <v>213</v>
      </c>
      <c r="F77" s="17"/>
      <c r="G77" s="37"/>
      <c r="H77" s="40"/>
      <c r="I77" s="43">
        <f>G77-H77</f>
        <v>0</v>
      </c>
    </row>
    <row r="78" spans="1:9" ht="12.75" customHeight="1" hidden="1">
      <c r="A78" s="213" t="s">
        <v>16</v>
      </c>
      <c r="B78" s="213"/>
      <c r="C78" s="213"/>
      <c r="D78" s="213"/>
      <c r="E78" s="213"/>
      <c r="F78" s="50"/>
      <c r="G78" s="37"/>
      <c r="H78" s="40"/>
      <c r="I78" s="40"/>
    </row>
    <row r="79" spans="1:9" ht="15" hidden="1">
      <c r="A79" s="23" t="s">
        <v>17</v>
      </c>
      <c r="B79" s="16" t="s">
        <v>168</v>
      </c>
      <c r="C79" s="16" t="s">
        <v>169</v>
      </c>
      <c r="D79" s="220">
        <v>112</v>
      </c>
      <c r="E79" s="220">
        <v>212</v>
      </c>
      <c r="F79" s="10"/>
      <c r="G79" s="37">
        <v>0</v>
      </c>
      <c r="H79" s="40"/>
      <c r="I79" s="43">
        <f>G79-H79</f>
        <v>0</v>
      </c>
    </row>
    <row r="80" spans="1:9" ht="15" hidden="1">
      <c r="A80" s="23" t="s">
        <v>151</v>
      </c>
      <c r="B80" s="16" t="s">
        <v>168</v>
      </c>
      <c r="C80" s="16" t="s">
        <v>169</v>
      </c>
      <c r="D80" s="220"/>
      <c r="E80" s="220"/>
      <c r="F80" s="33"/>
      <c r="G80" s="37">
        <v>0</v>
      </c>
      <c r="H80" s="40"/>
      <c r="I80" s="43">
        <f>G80-H80</f>
        <v>0</v>
      </c>
    </row>
    <row r="81" spans="1:9" ht="15" hidden="1">
      <c r="A81" s="23" t="s">
        <v>152</v>
      </c>
      <c r="B81" s="16" t="s">
        <v>168</v>
      </c>
      <c r="C81" s="16" t="s">
        <v>169</v>
      </c>
      <c r="D81" s="220"/>
      <c r="E81" s="220"/>
      <c r="F81" s="51"/>
      <c r="G81" s="37">
        <v>0</v>
      </c>
      <c r="H81" s="40"/>
      <c r="I81" s="43">
        <f>G81-H81</f>
        <v>0</v>
      </c>
    </row>
    <row r="82" spans="1:9" ht="15" hidden="1">
      <c r="A82" s="215" t="s">
        <v>22</v>
      </c>
      <c r="B82" s="215"/>
      <c r="C82" s="215"/>
      <c r="D82" s="220"/>
      <c r="E82" s="209">
        <f>G81+G79+G80</f>
        <v>0</v>
      </c>
      <c r="F82" s="209"/>
      <c r="G82" s="209"/>
      <c r="H82" s="52">
        <f>H79+H80+H81</f>
        <v>0</v>
      </c>
      <c r="I82" s="53">
        <f>E82-H82</f>
        <v>0</v>
      </c>
    </row>
    <row r="83" spans="1:9" ht="15" hidden="1">
      <c r="A83" s="213" t="s">
        <v>26</v>
      </c>
      <c r="B83" s="213"/>
      <c r="C83" s="213"/>
      <c r="D83" s="213"/>
      <c r="E83" s="213"/>
      <c r="F83" s="50"/>
      <c r="G83" s="37"/>
      <c r="H83" s="40"/>
      <c r="I83" s="40"/>
    </row>
    <row r="84" spans="1:9" ht="15" hidden="1">
      <c r="A84" s="23" t="s">
        <v>27</v>
      </c>
      <c r="B84" s="16" t="s">
        <v>168</v>
      </c>
      <c r="C84" s="16" t="s">
        <v>169</v>
      </c>
      <c r="D84" s="220">
        <v>244</v>
      </c>
      <c r="E84" s="17">
        <v>221</v>
      </c>
      <c r="F84" s="17"/>
      <c r="G84" s="37">
        <v>0</v>
      </c>
      <c r="H84" s="40"/>
      <c r="I84" s="43">
        <f>G84-H84</f>
        <v>0</v>
      </c>
    </row>
    <row r="85" spans="1:9" ht="12.75" customHeight="1" hidden="1">
      <c r="A85" s="215" t="s">
        <v>28</v>
      </c>
      <c r="B85" s="215"/>
      <c r="C85" s="215"/>
      <c r="D85" s="220"/>
      <c r="E85" s="209">
        <f>G84</f>
        <v>0</v>
      </c>
      <c r="F85" s="209"/>
      <c r="G85" s="209"/>
      <c r="H85" s="52">
        <f>H84</f>
        <v>0</v>
      </c>
      <c r="I85" s="53">
        <f>E85-H85</f>
        <v>0</v>
      </c>
    </row>
    <row r="86" spans="1:9" ht="12.75" customHeight="1" hidden="1">
      <c r="A86" s="213" t="s">
        <v>32</v>
      </c>
      <c r="B86" s="213"/>
      <c r="C86" s="213"/>
      <c r="D86" s="213"/>
      <c r="E86" s="213"/>
      <c r="F86" s="50"/>
      <c r="G86" s="54"/>
      <c r="H86" s="40"/>
      <c r="I86" s="40"/>
    </row>
    <row r="87" spans="1:9" ht="15" hidden="1">
      <c r="A87" s="35"/>
      <c r="B87" s="32" t="s">
        <v>168</v>
      </c>
      <c r="C87" s="32" t="s">
        <v>169</v>
      </c>
      <c r="D87" s="220">
        <v>244</v>
      </c>
      <c r="E87" s="241">
        <v>223</v>
      </c>
      <c r="F87" s="26"/>
      <c r="G87" s="37"/>
      <c r="H87" s="40"/>
      <c r="I87" s="43">
        <f aca="true" t="shared" si="4" ref="I87:I92">G87-H87</f>
        <v>0</v>
      </c>
    </row>
    <row r="88" spans="1:9" ht="12.75" customHeight="1" hidden="1">
      <c r="A88" s="23"/>
      <c r="B88" s="16" t="s">
        <v>168</v>
      </c>
      <c r="C88" s="16" t="s">
        <v>169</v>
      </c>
      <c r="D88" s="220"/>
      <c r="E88" s="241"/>
      <c r="F88" s="17"/>
      <c r="G88" s="37"/>
      <c r="H88" s="40"/>
      <c r="I88" s="43">
        <f t="shared" si="4"/>
        <v>0</v>
      </c>
    </row>
    <row r="89" spans="1:9" ht="15" hidden="1">
      <c r="A89" s="23"/>
      <c r="B89" s="16" t="s">
        <v>168</v>
      </c>
      <c r="C89" s="16" t="s">
        <v>169</v>
      </c>
      <c r="D89" s="220"/>
      <c r="E89" s="241"/>
      <c r="F89" s="17"/>
      <c r="G89" s="37"/>
      <c r="H89" s="40"/>
      <c r="I89" s="43">
        <f t="shared" si="4"/>
        <v>0</v>
      </c>
    </row>
    <row r="90" spans="1:9" ht="12.75" customHeight="1" hidden="1">
      <c r="A90" s="23"/>
      <c r="B90" s="16" t="s">
        <v>168</v>
      </c>
      <c r="C90" s="16" t="s">
        <v>169</v>
      </c>
      <c r="D90" s="220"/>
      <c r="E90" s="241"/>
      <c r="F90" s="17"/>
      <c r="G90" s="37"/>
      <c r="H90" s="40"/>
      <c r="I90" s="43">
        <f t="shared" si="4"/>
        <v>0</v>
      </c>
    </row>
    <row r="91" spans="1:9" ht="12.75" customHeight="1" hidden="1">
      <c r="A91" s="23"/>
      <c r="B91" s="16" t="s">
        <v>168</v>
      </c>
      <c r="C91" s="16" t="s">
        <v>169</v>
      </c>
      <c r="D91" s="220"/>
      <c r="E91" s="241"/>
      <c r="F91" s="17"/>
      <c r="G91" s="37"/>
      <c r="H91" s="40"/>
      <c r="I91" s="43">
        <f t="shared" si="4"/>
        <v>0</v>
      </c>
    </row>
    <row r="92" spans="1:9" ht="12.75" customHeight="1" hidden="1">
      <c r="A92" s="23"/>
      <c r="B92" s="16" t="s">
        <v>168</v>
      </c>
      <c r="C92" s="16" t="s">
        <v>169</v>
      </c>
      <c r="D92" s="220"/>
      <c r="E92" s="241"/>
      <c r="F92" s="17"/>
      <c r="G92" s="37"/>
      <c r="H92" s="40"/>
      <c r="I92" s="43">
        <f t="shared" si="4"/>
        <v>0</v>
      </c>
    </row>
    <row r="93" spans="1:9" ht="12.75" customHeight="1" hidden="1">
      <c r="A93" s="215" t="s">
        <v>41</v>
      </c>
      <c r="B93" s="215"/>
      <c r="C93" s="215"/>
      <c r="D93" s="220"/>
      <c r="E93" s="209">
        <f>G87+G88+G89+G90+G91+G92</f>
        <v>0</v>
      </c>
      <c r="F93" s="209"/>
      <c r="G93" s="209"/>
      <c r="H93" s="52">
        <f>H87+H88+H89+H90+H91+H92</f>
        <v>0</v>
      </c>
      <c r="I93" s="53">
        <f>E93-H93</f>
        <v>0</v>
      </c>
    </row>
    <row r="94" spans="1:9" ht="12.75" customHeight="1" hidden="1">
      <c r="A94" s="213" t="s">
        <v>42</v>
      </c>
      <c r="B94" s="213"/>
      <c r="C94" s="213"/>
      <c r="D94" s="213"/>
      <c r="E94" s="213"/>
      <c r="F94" s="50"/>
      <c r="G94" s="54"/>
      <c r="H94" s="40"/>
      <c r="I94" s="40"/>
    </row>
    <row r="95" spans="1:9" ht="12.75" customHeight="1" hidden="1">
      <c r="A95" s="35"/>
      <c r="B95" s="32" t="s">
        <v>168</v>
      </c>
      <c r="C95" s="32" t="s">
        <v>169</v>
      </c>
      <c r="D95" s="220">
        <v>244</v>
      </c>
      <c r="E95" s="17">
        <v>224</v>
      </c>
      <c r="F95" s="17"/>
      <c r="G95" s="37"/>
      <c r="H95" s="40"/>
      <c r="I95" s="43">
        <f>G95-H95</f>
        <v>0</v>
      </c>
    </row>
    <row r="96" spans="1:9" ht="12.75" customHeight="1" hidden="1">
      <c r="A96" s="223" t="s">
        <v>44</v>
      </c>
      <c r="B96" s="223"/>
      <c r="C96" s="223"/>
      <c r="D96" s="220"/>
      <c r="E96" s="224">
        <f>G95</f>
        <v>0</v>
      </c>
      <c r="F96" s="224"/>
      <c r="G96" s="224"/>
      <c r="H96" s="52">
        <f>H95</f>
        <v>0</v>
      </c>
      <c r="I96" s="53">
        <f>E96-H96</f>
        <v>0</v>
      </c>
    </row>
    <row r="97" spans="1:9" ht="12.75" customHeight="1" hidden="1">
      <c r="A97" s="213" t="s">
        <v>45</v>
      </c>
      <c r="B97" s="213"/>
      <c r="C97" s="213"/>
      <c r="D97" s="213"/>
      <c r="E97" s="213"/>
      <c r="F97" s="50"/>
      <c r="G97" s="54"/>
      <c r="H97" s="40"/>
      <c r="I97" s="40"/>
    </row>
    <row r="98" spans="1:9" ht="12.75" customHeight="1" hidden="1">
      <c r="A98" s="35" t="s">
        <v>56</v>
      </c>
      <c r="B98" s="32" t="s">
        <v>168</v>
      </c>
      <c r="C98" s="32" t="s">
        <v>169</v>
      </c>
      <c r="D98" s="220">
        <v>244</v>
      </c>
      <c r="E98" s="241">
        <v>225</v>
      </c>
      <c r="F98" s="33"/>
      <c r="G98" s="37"/>
      <c r="H98" s="40"/>
      <c r="I98" s="43">
        <f aca="true" t="shared" si="5" ref="I98:I104">G98-H98</f>
        <v>0</v>
      </c>
    </row>
    <row r="99" spans="1:9" ht="12.75" customHeight="1" hidden="1">
      <c r="A99" s="23" t="s">
        <v>57</v>
      </c>
      <c r="B99" s="16" t="s">
        <v>168</v>
      </c>
      <c r="C99" s="16" t="s">
        <v>169</v>
      </c>
      <c r="D99" s="220"/>
      <c r="E99" s="220"/>
      <c r="F99" s="55"/>
      <c r="G99" s="37"/>
      <c r="H99" s="40"/>
      <c r="I99" s="43">
        <f t="shared" si="5"/>
        <v>0</v>
      </c>
    </row>
    <row r="100" spans="1:9" ht="12.75" customHeight="1" hidden="1">
      <c r="A100" s="23" t="s">
        <v>60</v>
      </c>
      <c r="B100" s="16" t="s">
        <v>168</v>
      </c>
      <c r="C100" s="16" t="s">
        <v>169</v>
      </c>
      <c r="D100" s="220"/>
      <c r="E100" s="220"/>
      <c r="F100" s="55"/>
      <c r="G100" s="37"/>
      <c r="H100" s="40"/>
      <c r="I100" s="43">
        <f t="shared" si="5"/>
        <v>0</v>
      </c>
    </row>
    <row r="101" spans="1:9" ht="12.75" customHeight="1" hidden="1">
      <c r="A101" s="23"/>
      <c r="B101" s="16" t="s">
        <v>168</v>
      </c>
      <c r="C101" s="16" t="s">
        <v>169</v>
      </c>
      <c r="D101" s="220"/>
      <c r="E101" s="220"/>
      <c r="F101" s="55"/>
      <c r="G101" s="37"/>
      <c r="H101" s="40"/>
      <c r="I101" s="43">
        <f t="shared" si="5"/>
        <v>0</v>
      </c>
    </row>
    <row r="102" spans="1:9" ht="12.75" customHeight="1" hidden="1">
      <c r="A102" s="23"/>
      <c r="B102" s="16" t="s">
        <v>59</v>
      </c>
      <c r="C102" s="16" t="s">
        <v>149</v>
      </c>
      <c r="D102" s="220"/>
      <c r="E102" s="220"/>
      <c r="F102" s="55"/>
      <c r="G102" s="37"/>
      <c r="H102" s="40"/>
      <c r="I102" s="43">
        <f t="shared" si="5"/>
        <v>0</v>
      </c>
    </row>
    <row r="103" spans="1:9" ht="12.75" customHeight="1" hidden="1">
      <c r="A103" s="23"/>
      <c r="B103" s="16" t="s">
        <v>168</v>
      </c>
      <c r="C103" s="16" t="s">
        <v>169</v>
      </c>
      <c r="D103" s="220"/>
      <c r="E103" s="220"/>
      <c r="F103" s="55"/>
      <c r="G103" s="37"/>
      <c r="H103" s="40"/>
      <c r="I103" s="43">
        <f t="shared" si="5"/>
        <v>0</v>
      </c>
    </row>
    <row r="104" spans="1:9" ht="12.75" customHeight="1" hidden="1">
      <c r="A104" s="38"/>
      <c r="B104" s="16" t="s">
        <v>168</v>
      </c>
      <c r="C104" s="16" t="s">
        <v>169</v>
      </c>
      <c r="D104" s="220"/>
      <c r="E104" s="241"/>
      <c r="F104" s="51"/>
      <c r="G104" s="37"/>
      <c r="H104" s="40"/>
      <c r="I104" s="43">
        <f t="shared" si="5"/>
        <v>0</v>
      </c>
    </row>
    <row r="105" spans="1:9" ht="12.75" customHeight="1" hidden="1">
      <c r="A105" s="221" t="s">
        <v>61</v>
      </c>
      <c r="B105" s="221"/>
      <c r="C105" s="221"/>
      <c r="D105" s="220"/>
      <c r="E105" s="209">
        <f>G98+G99+G100+G101+G102+G103+G104</f>
        <v>0</v>
      </c>
      <c r="F105" s="209"/>
      <c r="G105" s="209"/>
      <c r="H105" s="52">
        <f>H98+H99+H100+H101+H102+H103+H104</f>
        <v>0</v>
      </c>
      <c r="I105" s="53">
        <f>E105-H105</f>
        <v>0</v>
      </c>
    </row>
    <row r="106" spans="1:9" ht="12.75" customHeight="1" hidden="1">
      <c r="A106" s="213" t="s">
        <v>23</v>
      </c>
      <c r="B106" s="213"/>
      <c r="C106" s="213"/>
      <c r="D106" s="213"/>
      <c r="E106" s="213"/>
      <c r="F106" s="50"/>
      <c r="G106" s="54"/>
      <c r="H106" s="40"/>
      <c r="I106" s="40"/>
    </row>
    <row r="107" spans="1:9" ht="15" hidden="1">
      <c r="A107" s="35" t="s">
        <v>153</v>
      </c>
      <c r="B107" s="32" t="s">
        <v>168</v>
      </c>
      <c r="C107" s="32" t="s">
        <v>169</v>
      </c>
      <c r="D107" s="220">
        <v>244</v>
      </c>
      <c r="E107" s="241">
        <v>226</v>
      </c>
      <c r="F107" s="26"/>
      <c r="G107" s="37"/>
      <c r="H107" s="40"/>
      <c r="I107" s="43">
        <f aca="true" t="shared" si="6" ref="I107:I113">G107-H107</f>
        <v>0</v>
      </c>
    </row>
    <row r="108" spans="1:9" ht="12.75" customHeight="1" hidden="1">
      <c r="A108" s="23" t="s">
        <v>154</v>
      </c>
      <c r="B108" s="16" t="s">
        <v>59</v>
      </c>
      <c r="C108" s="16" t="s">
        <v>149</v>
      </c>
      <c r="D108" s="220"/>
      <c r="E108" s="241"/>
      <c r="F108" s="17"/>
      <c r="G108" s="37"/>
      <c r="H108" s="40"/>
      <c r="I108" s="43">
        <f t="shared" si="6"/>
        <v>0</v>
      </c>
    </row>
    <row r="109" spans="1:9" ht="15" hidden="1">
      <c r="A109" s="23" t="s">
        <v>69</v>
      </c>
      <c r="B109" s="16" t="s">
        <v>168</v>
      </c>
      <c r="C109" s="16" t="s">
        <v>169</v>
      </c>
      <c r="D109" s="220"/>
      <c r="E109" s="241"/>
      <c r="F109" s="17"/>
      <c r="G109" s="37"/>
      <c r="H109" s="40"/>
      <c r="I109" s="43">
        <f t="shared" si="6"/>
        <v>0</v>
      </c>
    </row>
    <row r="110" spans="1:9" ht="12.75" customHeight="1" hidden="1">
      <c r="A110" s="23" t="s">
        <v>70</v>
      </c>
      <c r="B110" s="16" t="s">
        <v>168</v>
      </c>
      <c r="C110" s="16" t="s">
        <v>169</v>
      </c>
      <c r="D110" s="220"/>
      <c r="E110" s="241"/>
      <c r="F110" s="17"/>
      <c r="G110" s="37"/>
      <c r="H110" s="40"/>
      <c r="I110" s="43">
        <f t="shared" si="6"/>
        <v>0</v>
      </c>
    </row>
    <row r="111" spans="1:9" ht="12.75" customHeight="1" hidden="1">
      <c r="A111" s="23"/>
      <c r="B111" s="16" t="s">
        <v>168</v>
      </c>
      <c r="C111" s="16" t="s">
        <v>169</v>
      </c>
      <c r="D111" s="220"/>
      <c r="E111" s="241"/>
      <c r="F111" s="17"/>
      <c r="G111" s="37"/>
      <c r="H111" s="40"/>
      <c r="I111" s="43">
        <f t="shared" si="6"/>
        <v>0</v>
      </c>
    </row>
    <row r="112" spans="1:9" ht="12.75" customHeight="1" hidden="1">
      <c r="A112" s="23"/>
      <c r="B112" s="16" t="s">
        <v>168</v>
      </c>
      <c r="C112" s="16" t="s">
        <v>169</v>
      </c>
      <c r="D112" s="220"/>
      <c r="E112" s="241"/>
      <c r="F112" s="17"/>
      <c r="G112" s="37"/>
      <c r="H112" s="40"/>
      <c r="I112" s="43">
        <f t="shared" si="6"/>
        <v>0</v>
      </c>
    </row>
    <row r="113" spans="1:9" ht="12.75" customHeight="1" hidden="1">
      <c r="A113" s="38"/>
      <c r="B113" s="16" t="s">
        <v>168</v>
      </c>
      <c r="C113" s="16" t="s">
        <v>169</v>
      </c>
      <c r="D113" s="220"/>
      <c r="E113" s="241"/>
      <c r="F113" s="17"/>
      <c r="G113" s="37"/>
      <c r="H113" s="40"/>
      <c r="I113" s="43">
        <f t="shared" si="6"/>
        <v>0</v>
      </c>
    </row>
    <row r="114" spans="1:9" ht="12.75" customHeight="1" hidden="1">
      <c r="A114" s="221" t="s">
        <v>25</v>
      </c>
      <c r="B114" s="221"/>
      <c r="C114" s="221"/>
      <c r="D114" s="220"/>
      <c r="E114" s="209">
        <f>G107+G108+G109+G110+G111+G112+G113</f>
        <v>0</v>
      </c>
      <c r="F114" s="209"/>
      <c r="G114" s="209"/>
      <c r="H114" s="52">
        <f>H107+H108+H109+H110+H111+H112+H113</f>
        <v>0</v>
      </c>
      <c r="I114" s="53">
        <f>E114-H114</f>
        <v>0</v>
      </c>
    </row>
    <row r="115" spans="1:9" ht="12.75" customHeight="1" hidden="1">
      <c r="A115" s="219" t="s">
        <v>127</v>
      </c>
      <c r="B115" s="219"/>
      <c r="C115" s="219"/>
      <c r="D115" s="219"/>
      <c r="E115" s="219"/>
      <c r="F115" s="50"/>
      <c r="G115" s="54"/>
      <c r="H115" s="40"/>
      <c r="I115" s="40"/>
    </row>
    <row r="116" spans="1:9" ht="12.75" customHeight="1" hidden="1">
      <c r="A116" s="31" t="s">
        <v>114</v>
      </c>
      <c r="B116" s="32" t="s">
        <v>168</v>
      </c>
      <c r="C116" s="32" t="s">
        <v>169</v>
      </c>
      <c r="D116" s="220">
        <v>244</v>
      </c>
      <c r="E116" s="241">
        <v>290</v>
      </c>
      <c r="F116" s="33"/>
      <c r="G116" s="37"/>
      <c r="H116" s="40"/>
      <c r="I116" s="43">
        <f>G116-H116</f>
        <v>0</v>
      </c>
    </row>
    <row r="117" spans="1:9" ht="12.75" customHeight="1" hidden="1">
      <c r="A117" s="38" t="s">
        <v>115</v>
      </c>
      <c r="B117" s="16" t="s">
        <v>168</v>
      </c>
      <c r="C117" s="16" t="s">
        <v>169</v>
      </c>
      <c r="D117" s="220"/>
      <c r="E117" s="241"/>
      <c r="F117" s="26"/>
      <c r="G117" s="37"/>
      <c r="H117" s="40"/>
      <c r="I117" s="43">
        <f>G117-H117</f>
        <v>0</v>
      </c>
    </row>
    <row r="118" spans="1:9" ht="12.75" customHeight="1" hidden="1">
      <c r="A118" s="221" t="s">
        <v>131</v>
      </c>
      <c r="B118" s="221"/>
      <c r="C118" s="221"/>
      <c r="D118" s="220"/>
      <c r="E118" s="209">
        <f>G117+G116</f>
        <v>0</v>
      </c>
      <c r="F118" s="209"/>
      <c r="G118" s="209"/>
      <c r="H118" s="52">
        <f>H116+H117</f>
        <v>0</v>
      </c>
      <c r="I118" s="53">
        <f>E118-H118</f>
        <v>0</v>
      </c>
    </row>
    <row r="119" spans="1:9" ht="12.75" customHeight="1" hidden="1">
      <c r="A119" s="219" t="s">
        <v>76</v>
      </c>
      <c r="B119" s="219"/>
      <c r="C119" s="219"/>
      <c r="D119" s="219"/>
      <c r="E119" s="219"/>
      <c r="F119" s="50"/>
      <c r="G119" s="54"/>
      <c r="H119" s="40"/>
      <c r="I119" s="40"/>
    </row>
    <row r="120" spans="1:9" ht="12.75" customHeight="1" hidden="1">
      <c r="A120" s="35" t="s">
        <v>79</v>
      </c>
      <c r="B120" s="32" t="s">
        <v>168</v>
      </c>
      <c r="C120" s="32" t="s">
        <v>169</v>
      </c>
      <c r="D120" s="220">
        <v>244</v>
      </c>
      <c r="E120" s="220"/>
      <c r="F120" s="10"/>
      <c r="G120" s="37"/>
      <c r="H120" s="40"/>
      <c r="I120" s="43">
        <f aca="true" t="shared" si="7" ref="I120:I126">G120-H120</f>
        <v>0</v>
      </c>
    </row>
    <row r="121" spans="1:9" ht="12.75" customHeight="1" hidden="1">
      <c r="A121" s="23" t="s">
        <v>155</v>
      </c>
      <c r="B121" s="16" t="s">
        <v>168</v>
      </c>
      <c r="C121" s="16" t="s">
        <v>169</v>
      </c>
      <c r="D121" s="220"/>
      <c r="E121" s="220"/>
      <c r="F121" s="33"/>
      <c r="G121" s="37"/>
      <c r="H121" s="40"/>
      <c r="I121" s="43">
        <f t="shared" si="7"/>
        <v>0</v>
      </c>
    </row>
    <row r="122" spans="1:9" ht="12.75" customHeight="1" hidden="1">
      <c r="A122" s="23" t="s">
        <v>156</v>
      </c>
      <c r="B122" s="16" t="s">
        <v>168</v>
      </c>
      <c r="C122" s="16" t="s">
        <v>169</v>
      </c>
      <c r="D122" s="220"/>
      <c r="E122" s="220"/>
      <c r="F122" s="33"/>
      <c r="G122" s="37"/>
      <c r="H122" s="40"/>
      <c r="I122" s="43">
        <f t="shared" si="7"/>
        <v>0</v>
      </c>
    </row>
    <row r="123" spans="1:9" ht="12.75" customHeight="1" hidden="1">
      <c r="A123" s="31" t="s">
        <v>82</v>
      </c>
      <c r="B123" s="16" t="s">
        <v>168</v>
      </c>
      <c r="C123" s="16" t="s">
        <v>169</v>
      </c>
      <c r="D123" s="220"/>
      <c r="E123" s="220"/>
      <c r="F123" s="33"/>
      <c r="G123" s="37"/>
      <c r="H123" s="40"/>
      <c r="I123" s="43">
        <f t="shared" si="7"/>
        <v>0</v>
      </c>
    </row>
    <row r="124" spans="1:9" ht="12.75" customHeight="1" hidden="1">
      <c r="A124" s="35" t="s">
        <v>157</v>
      </c>
      <c r="B124" s="16" t="s">
        <v>168</v>
      </c>
      <c r="C124" s="16" t="s">
        <v>169</v>
      </c>
      <c r="D124" s="220"/>
      <c r="E124" s="220"/>
      <c r="F124" s="33"/>
      <c r="G124" s="37"/>
      <c r="H124" s="40"/>
      <c r="I124" s="43">
        <f t="shared" si="7"/>
        <v>0</v>
      </c>
    </row>
    <row r="125" spans="1:9" ht="15" hidden="1">
      <c r="A125" s="23" t="s">
        <v>84</v>
      </c>
      <c r="B125" s="16" t="s">
        <v>168</v>
      </c>
      <c r="C125" s="16" t="s">
        <v>169</v>
      </c>
      <c r="D125" s="220"/>
      <c r="E125" s="220"/>
      <c r="F125" s="33"/>
      <c r="G125" s="37"/>
      <c r="H125" s="40"/>
      <c r="I125" s="43">
        <f t="shared" si="7"/>
        <v>0</v>
      </c>
    </row>
    <row r="126" spans="1:9" ht="12.75" customHeight="1" hidden="1">
      <c r="A126" s="23"/>
      <c r="B126" s="16" t="s">
        <v>168</v>
      </c>
      <c r="C126" s="16" t="s">
        <v>169</v>
      </c>
      <c r="D126" s="220"/>
      <c r="E126" s="220"/>
      <c r="F126" s="56"/>
      <c r="G126" s="37"/>
      <c r="H126" s="40"/>
      <c r="I126" s="43">
        <f t="shared" si="7"/>
        <v>0</v>
      </c>
    </row>
    <row r="127" spans="1:9" ht="12.75" customHeight="1" hidden="1">
      <c r="A127" s="221" t="s">
        <v>87</v>
      </c>
      <c r="B127" s="221"/>
      <c r="C127" s="221"/>
      <c r="D127" s="220"/>
      <c r="E127" s="229">
        <f>G120+G121+G122+G123+G124+G125+G126</f>
        <v>0</v>
      </c>
      <c r="F127" s="229"/>
      <c r="G127" s="229"/>
      <c r="H127" s="52">
        <f>H120+H121+H122+H123+H124+H125+H126</f>
        <v>0</v>
      </c>
      <c r="I127" s="53">
        <f>E127-H127</f>
        <v>0</v>
      </c>
    </row>
    <row r="128" spans="1:9" ht="15" customHeight="1">
      <c r="A128" s="219" t="s">
        <v>158</v>
      </c>
      <c r="B128" s="219"/>
      <c r="C128" s="219"/>
      <c r="D128" s="219"/>
      <c r="E128" s="219"/>
      <c r="F128" s="50"/>
      <c r="G128" s="54"/>
      <c r="H128" s="40"/>
      <c r="I128" s="40"/>
    </row>
    <row r="129" spans="1:9" ht="12.75" customHeight="1" hidden="1">
      <c r="A129" s="35" t="s">
        <v>107</v>
      </c>
      <c r="B129" s="32" t="s">
        <v>168</v>
      </c>
      <c r="C129" s="32" t="s">
        <v>169</v>
      </c>
      <c r="D129" s="220">
        <v>244</v>
      </c>
      <c r="E129" s="220">
        <v>342</v>
      </c>
      <c r="F129" s="10"/>
      <c r="G129" s="37"/>
      <c r="H129" s="40"/>
      <c r="I129" s="43">
        <f>G129-H129</f>
        <v>0</v>
      </c>
    </row>
    <row r="130" spans="1:9" ht="15" hidden="1">
      <c r="A130" s="23" t="s">
        <v>106</v>
      </c>
      <c r="B130" s="16" t="s">
        <v>168</v>
      </c>
      <c r="C130" s="16" t="s">
        <v>169</v>
      </c>
      <c r="D130" s="220"/>
      <c r="E130" s="220"/>
      <c r="F130" s="55"/>
      <c r="G130" s="37"/>
      <c r="H130" s="40"/>
      <c r="I130" s="43">
        <f>G130-H130</f>
        <v>0</v>
      </c>
    </row>
    <row r="131" spans="1:9" ht="12.75" customHeight="1" hidden="1">
      <c r="A131" s="23" t="s">
        <v>108</v>
      </c>
      <c r="B131" s="16" t="s">
        <v>168</v>
      </c>
      <c r="C131" s="16" t="s">
        <v>169</v>
      </c>
      <c r="D131" s="220"/>
      <c r="E131" s="220"/>
      <c r="F131" s="55"/>
      <c r="G131" s="37"/>
      <c r="H131" s="40"/>
      <c r="I131" s="43">
        <f>G131-H131</f>
        <v>0</v>
      </c>
    </row>
    <row r="132" spans="1:9" ht="12.75" customHeight="1" hidden="1">
      <c r="A132" s="23" t="s">
        <v>109</v>
      </c>
      <c r="B132" s="16" t="s">
        <v>168</v>
      </c>
      <c r="C132" s="16" t="s">
        <v>169</v>
      </c>
      <c r="D132" s="220"/>
      <c r="E132" s="220"/>
      <c r="F132" s="55"/>
      <c r="G132" s="37"/>
      <c r="H132" s="40"/>
      <c r="I132" s="43">
        <f>G132-H132</f>
        <v>0</v>
      </c>
    </row>
    <row r="133" spans="1:9" ht="15">
      <c r="A133" s="23" t="s">
        <v>92</v>
      </c>
      <c r="B133" s="16" t="s">
        <v>168</v>
      </c>
      <c r="C133" s="16" t="s">
        <v>169</v>
      </c>
      <c r="D133" s="220"/>
      <c r="E133" s="220"/>
      <c r="F133" s="51"/>
      <c r="G133" s="126">
        <v>50400</v>
      </c>
      <c r="H133" s="43">
        <f>G133</f>
        <v>50400</v>
      </c>
      <c r="I133" s="43">
        <f>G133-H133</f>
        <v>0</v>
      </c>
    </row>
    <row r="134" spans="1:9" ht="15" customHeight="1">
      <c r="A134" s="215" t="s">
        <v>112</v>
      </c>
      <c r="B134" s="215"/>
      <c r="C134" s="215"/>
      <c r="D134" s="220"/>
      <c r="E134" s="235">
        <f>G129+G130+G131+G132+G133</f>
        <v>50400</v>
      </c>
      <c r="F134" s="235"/>
      <c r="G134" s="235"/>
      <c r="H134" s="52">
        <f>H129+H130+H131+H132+H133</f>
        <v>50400</v>
      </c>
      <c r="I134" s="53">
        <f>E134-H134</f>
        <v>0</v>
      </c>
    </row>
    <row r="135" spans="1:9" ht="15" customHeight="1">
      <c r="A135" s="219" t="s">
        <v>158</v>
      </c>
      <c r="B135" s="219"/>
      <c r="C135" s="219"/>
      <c r="D135" s="219"/>
      <c r="E135" s="219"/>
      <c r="F135" s="50"/>
      <c r="G135" s="54"/>
      <c r="H135" s="40"/>
      <c r="I135" s="40"/>
    </row>
    <row r="136" spans="1:9" ht="12.75" customHeight="1" hidden="1">
      <c r="A136" s="35" t="s">
        <v>107</v>
      </c>
      <c r="B136" s="32" t="s">
        <v>168</v>
      </c>
      <c r="C136" s="32" t="s">
        <v>169</v>
      </c>
      <c r="D136" s="220">
        <v>244</v>
      </c>
      <c r="E136" s="220">
        <v>342</v>
      </c>
      <c r="F136" s="10"/>
      <c r="G136" s="37"/>
      <c r="H136" s="40"/>
      <c r="I136" s="43">
        <f>G136-H136</f>
        <v>0</v>
      </c>
    </row>
    <row r="137" spans="1:9" ht="15" hidden="1">
      <c r="A137" s="23" t="s">
        <v>106</v>
      </c>
      <c r="B137" s="16" t="s">
        <v>168</v>
      </c>
      <c r="C137" s="16" t="s">
        <v>169</v>
      </c>
      <c r="D137" s="220"/>
      <c r="E137" s="220"/>
      <c r="F137" s="55"/>
      <c r="G137" s="37"/>
      <c r="H137" s="40"/>
      <c r="I137" s="43">
        <f>G137-H137</f>
        <v>0</v>
      </c>
    </row>
    <row r="138" spans="1:9" ht="12.75" customHeight="1" hidden="1">
      <c r="A138" s="23" t="s">
        <v>108</v>
      </c>
      <c r="B138" s="16" t="s">
        <v>168</v>
      </c>
      <c r="C138" s="16" t="s">
        <v>169</v>
      </c>
      <c r="D138" s="220"/>
      <c r="E138" s="220"/>
      <c r="F138" s="55"/>
      <c r="G138" s="37"/>
      <c r="H138" s="40"/>
      <c r="I138" s="43">
        <f>G138-H138</f>
        <v>0</v>
      </c>
    </row>
    <row r="139" spans="1:9" ht="12.75" customHeight="1" hidden="1">
      <c r="A139" s="23" t="s">
        <v>109</v>
      </c>
      <c r="B139" s="16" t="s">
        <v>168</v>
      </c>
      <c r="C139" s="16" t="s">
        <v>169</v>
      </c>
      <c r="D139" s="220"/>
      <c r="E139" s="220"/>
      <c r="F139" s="55"/>
      <c r="G139" s="37"/>
      <c r="H139" s="40"/>
      <c r="I139" s="43">
        <f>G139-H139</f>
        <v>0</v>
      </c>
    </row>
    <row r="140" spans="1:9" ht="15">
      <c r="A140" s="23" t="s">
        <v>92</v>
      </c>
      <c r="B140" s="16" t="s">
        <v>168</v>
      </c>
      <c r="C140" s="16" t="s">
        <v>193</v>
      </c>
      <c r="D140" s="220"/>
      <c r="E140" s="220"/>
      <c r="F140" s="51"/>
      <c r="G140" s="154">
        <v>0</v>
      </c>
      <c r="H140" s="40"/>
      <c r="I140" s="43">
        <f>G140-H140</f>
        <v>0</v>
      </c>
    </row>
    <row r="141" spans="1:9" ht="15" customHeight="1">
      <c r="A141" s="215" t="s">
        <v>112</v>
      </c>
      <c r="B141" s="215"/>
      <c r="C141" s="215"/>
      <c r="D141" s="220"/>
      <c r="E141" s="235">
        <f>G136+G137+G138+G139+G140</f>
        <v>0</v>
      </c>
      <c r="F141" s="235"/>
      <c r="G141" s="235"/>
      <c r="H141" s="52">
        <f>H136+H137+H138+H139+H140</f>
        <v>0</v>
      </c>
      <c r="I141" s="53">
        <f>E141-H141</f>
        <v>0</v>
      </c>
    </row>
    <row r="142" spans="1:9" ht="15" customHeight="1">
      <c r="A142" s="238" t="s">
        <v>132</v>
      </c>
      <c r="B142" s="238"/>
      <c r="C142" s="238"/>
      <c r="D142" s="238"/>
      <c r="E142" s="238"/>
      <c r="F142" s="57"/>
      <c r="G142" s="58">
        <f>E85+E93+E96+E105+E114+E118+E134+E127+E141</f>
        <v>50400</v>
      </c>
      <c r="H142" s="59">
        <f>H85+H93+H96+H105+H114+H118+H127+H134</f>
        <v>50400</v>
      </c>
      <c r="I142" s="53">
        <f>G142-H142</f>
        <v>0</v>
      </c>
    </row>
    <row r="143" spans="1:9" ht="15" customHeight="1">
      <c r="A143" s="238" t="s">
        <v>147</v>
      </c>
      <c r="B143" s="238"/>
      <c r="C143" s="238"/>
      <c r="D143" s="238"/>
      <c r="E143" s="238"/>
      <c r="F143" s="60">
        <f>F133+F140</f>
        <v>0</v>
      </c>
      <c r="G143" s="43">
        <f>G76+G77+E82+E85+E93+E96+E105+E114+E118+E127+E134+E141</f>
        <v>50400</v>
      </c>
      <c r="H143" s="52">
        <f>H76+H77+H82+H85+H93+H96+H105+H114+H118+H127+H134+H141</f>
        <v>50400</v>
      </c>
      <c r="I143" s="43">
        <f>G143-H143</f>
        <v>0</v>
      </c>
    </row>
  </sheetData>
  <sheetProtection selectLockedCells="1" selectUnlockedCells="1"/>
  <mergeCells count="104">
    <mergeCell ref="D136:D141"/>
    <mergeCell ref="E136:E140"/>
    <mergeCell ref="A141:C141"/>
    <mergeCell ref="E141:G141"/>
    <mergeCell ref="A142:E142"/>
    <mergeCell ref="A143:E143"/>
    <mergeCell ref="A128:E128"/>
    <mergeCell ref="D129:D134"/>
    <mergeCell ref="E129:E133"/>
    <mergeCell ref="A134:C134"/>
    <mergeCell ref="E134:G134"/>
    <mergeCell ref="A135:E135"/>
    <mergeCell ref="D116:D118"/>
    <mergeCell ref="E116:E117"/>
    <mergeCell ref="A118:C118"/>
    <mergeCell ref="E118:G118"/>
    <mergeCell ref="A119:E119"/>
    <mergeCell ref="D120:D127"/>
    <mergeCell ref="E120:E126"/>
    <mergeCell ref="A127:C127"/>
    <mergeCell ref="E127:G127"/>
    <mergeCell ref="A106:E106"/>
    <mergeCell ref="D107:D114"/>
    <mergeCell ref="E107:E113"/>
    <mergeCell ref="A114:C114"/>
    <mergeCell ref="E114:G114"/>
    <mergeCell ref="A115:E115"/>
    <mergeCell ref="A94:E94"/>
    <mergeCell ref="D95:D96"/>
    <mergeCell ref="A96:C96"/>
    <mergeCell ref="E96:G96"/>
    <mergeCell ref="A97:E97"/>
    <mergeCell ref="D98:D105"/>
    <mergeCell ref="E98:E104"/>
    <mergeCell ref="A105:C105"/>
    <mergeCell ref="E105:G105"/>
    <mergeCell ref="A83:E83"/>
    <mergeCell ref="D84:D85"/>
    <mergeCell ref="A85:C85"/>
    <mergeCell ref="E85:G85"/>
    <mergeCell ref="A86:E86"/>
    <mergeCell ref="D87:D93"/>
    <mergeCell ref="E87:E92"/>
    <mergeCell ref="A93:C93"/>
    <mergeCell ref="E93:G93"/>
    <mergeCell ref="A74:G74"/>
    <mergeCell ref="A76:A77"/>
    <mergeCell ref="A78:E78"/>
    <mergeCell ref="D79:D82"/>
    <mergeCell ref="E79:E81"/>
    <mergeCell ref="A82:C82"/>
    <mergeCell ref="E82:G82"/>
    <mergeCell ref="D64:D69"/>
    <mergeCell ref="E64:E68"/>
    <mergeCell ref="A69:C69"/>
    <mergeCell ref="E69:G69"/>
    <mergeCell ref="A70:E70"/>
    <mergeCell ref="A71:E71"/>
    <mergeCell ref="A56:E56"/>
    <mergeCell ref="D57:D62"/>
    <mergeCell ref="E57:E61"/>
    <mergeCell ref="A62:C62"/>
    <mergeCell ref="E62:G62"/>
    <mergeCell ref="A63:E63"/>
    <mergeCell ref="D44:D46"/>
    <mergeCell ref="E44:E45"/>
    <mergeCell ref="A46:C46"/>
    <mergeCell ref="E46:G46"/>
    <mergeCell ref="A47:E47"/>
    <mergeCell ref="D48:D55"/>
    <mergeCell ref="E48:E54"/>
    <mergeCell ref="A55:C55"/>
    <mergeCell ref="E55:G55"/>
    <mergeCell ref="A34:E34"/>
    <mergeCell ref="D35:D42"/>
    <mergeCell ref="E35:E41"/>
    <mergeCell ref="A42:C42"/>
    <mergeCell ref="E42:G42"/>
    <mergeCell ref="A43:E43"/>
    <mergeCell ref="A22:E22"/>
    <mergeCell ref="D23:D24"/>
    <mergeCell ref="A24:C24"/>
    <mergeCell ref="E24:G24"/>
    <mergeCell ref="A25:E25"/>
    <mergeCell ref="D26:D33"/>
    <mergeCell ref="E26:E32"/>
    <mergeCell ref="A33:C33"/>
    <mergeCell ref="E33:G33"/>
    <mergeCell ref="A11:E11"/>
    <mergeCell ref="D12:D13"/>
    <mergeCell ref="A13:C13"/>
    <mergeCell ref="E13:G13"/>
    <mergeCell ref="A14:E14"/>
    <mergeCell ref="D15:D21"/>
    <mergeCell ref="E15:E20"/>
    <mergeCell ref="A21:C21"/>
    <mergeCell ref="E21:G21"/>
    <mergeCell ref="A2:G2"/>
    <mergeCell ref="A4:A5"/>
    <mergeCell ref="A6:E6"/>
    <mergeCell ref="D7:D10"/>
    <mergeCell ref="E7:E9"/>
    <mergeCell ref="A10:C10"/>
    <mergeCell ref="E10:G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G10" sqref="G10"/>
    </sheetView>
  </sheetViews>
  <sheetFormatPr defaultColWidth="11.57421875" defaultRowHeight="12.75"/>
  <cols>
    <col min="1" max="1" width="61.00390625" style="0" customWidth="1"/>
  </cols>
  <sheetData>
    <row r="2" spans="1:8" s="1" customFormat="1" ht="15">
      <c r="A2" s="240" t="s">
        <v>180</v>
      </c>
      <c r="B2" s="240"/>
      <c r="C2" s="240"/>
      <c r="D2" s="240"/>
      <c r="E2" s="240"/>
      <c r="F2" s="240"/>
      <c r="G2" s="240"/>
      <c r="H2" s="48"/>
    </row>
    <row r="3" spans="1:9" s="1" customFormat="1" ht="45">
      <c r="A3" s="9" t="s">
        <v>163</v>
      </c>
      <c r="B3" s="10" t="s">
        <v>1</v>
      </c>
      <c r="C3" s="10" t="s">
        <v>2</v>
      </c>
      <c r="D3" s="10" t="s">
        <v>3</v>
      </c>
      <c r="E3" s="11" t="s">
        <v>4</v>
      </c>
      <c r="F3" s="49" t="s">
        <v>5</v>
      </c>
      <c r="G3" s="49" t="s">
        <v>6</v>
      </c>
      <c r="H3" s="49" t="s">
        <v>8</v>
      </c>
      <c r="I3" s="49" t="s">
        <v>9</v>
      </c>
    </row>
    <row r="4" spans="1:9" s="1" customFormat="1" ht="15">
      <c r="A4" s="15"/>
      <c r="B4" s="16" t="s">
        <v>164</v>
      </c>
      <c r="C4" s="16" t="s">
        <v>165</v>
      </c>
      <c r="D4" s="17">
        <v>244</v>
      </c>
      <c r="E4" s="17">
        <v>225</v>
      </c>
      <c r="F4" s="17"/>
      <c r="G4" s="37"/>
      <c r="H4" s="40"/>
      <c r="I4" s="43">
        <f>G4-H4</f>
        <v>0</v>
      </c>
    </row>
    <row r="5" spans="1:9" s="1" customFormat="1" ht="15">
      <c r="A5" s="72" t="s">
        <v>92</v>
      </c>
      <c r="B5" s="16" t="s">
        <v>164</v>
      </c>
      <c r="C5" s="16" t="s">
        <v>165</v>
      </c>
      <c r="D5" s="17">
        <v>244</v>
      </c>
      <c r="E5" s="17">
        <v>342</v>
      </c>
      <c r="F5" s="17"/>
      <c r="G5" s="37"/>
      <c r="H5" s="40"/>
      <c r="I5" s="43">
        <f>G5-H5</f>
        <v>0</v>
      </c>
    </row>
    <row r="6" spans="1:9" s="73" customFormat="1" ht="15">
      <c r="A6" s="213" t="s">
        <v>166</v>
      </c>
      <c r="B6" s="213"/>
      <c r="C6" s="213"/>
      <c r="D6" s="213"/>
      <c r="E6" s="213"/>
      <c r="F6" s="262">
        <f>G4+G5</f>
        <v>0</v>
      </c>
      <c r="G6" s="262"/>
      <c r="H6" s="59">
        <f>H4+H5</f>
        <v>0</v>
      </c>
      <c r="I6" s="53">
        <f>G6-H6</f>
        <v>0</v>
      </c>
    </row>
    <row r="8" spans="1:9" ht="45">
      <c r="A8" s="9" t="s">
        <v>195</v>
      </c>
      <c r="B8" s="10" t="s">
        <v>1</v>
      </c>
      <c r="C8" s="10" t="s">
        <v>2</v>
      </c>
      <c r="D8" s="10" t="s">
        <v>3</v>
      </c>
      <c r="E8" s="11" t="s">
        <v>4</v>
      </c>
      <c r="F8" s="49" t="s">
        <v>5</v>
      </c>
      <c r="G8" s="49" t="s">
        <v>6</v>
      </c>
      <c r="H8" s="49" t="s">
        <v>8</v>
      </c>
      <c r="I8" s="49" t="s">
        <v>9</v>
      </c>
    </row>
    <row r="9" spans="1:9" ht="15">
      <c r="A9" s="15"/>
      <c r="B9" s="16" t="s">
        <v>13</v>
      </c>
      <c r="C9" s="16" t="s">
        <v>196</v>
      </c>
      <c r="D9" s="17">
        <v>244</v>
      </c>
      <c r="E9" s="17">
        <v>225</v>
      </c>
      <c r="F9" s="17"/>
      <c r="G9" s="37">
        <v>61622</v>
      </c>
      <c r="H9" s="40"/>
      <c r="I9" s="43">
        <f>G9-H9</f>
        <v>61622</v>
      </c>
    </row>
    <row r="10" spans="1:9" ht="15">
      <c r="A10" s="72" t="s">
        <v>197</v>
      </c>
      <c r="B10" s="16" t="s">
        <v>13</v>
      </c>
      <c r="C10" s="16" t="s">
        <v>196</v>
      </c>
      <c r="D10" s="17">
        <v>244</v>
      </c>
      <c r="E10" s="17">
        <v>342</v>
      </c>
      <c r="F10" s="17"/>
      <c r="G10" s="37"/>
      <c r="H10" s="40"/>
      <c r="I10" s="43">
        <f>G10-H10</f>
        <v>0</v>
      </c>
    </row>
    <row r="11" spans="1:9" ht="15">
      <c r="A11" s="213" t="s">
        <v>166</v>
      </c>
      <c r="B11" s="213"/>
      <c r="C11" s="213"/>
      <c r="D11" s="213"/>
      <c r="E11" s="213"/>
      <c r="F11" s="262">
        <f>G9+G10</f>
        <v>61622</v>
      </c>
      <c r="G11" s="262"/>
      <c r="H11" s="59">
        <f>H9+H10</f>
        <v>0</v>
      </c>
      <c r="I11" s="53">
        <f>G11-H11</f>
        <v>0</v>
      </c>
    </row>
  </sheetData>
  <sheetProtection selectLockedCells="1" selectUnlockedCells="1"/>
  <mergeCells count="5">
    <mergeCell ref="A2:G2"/>
    <mergeCell ref="A6:E6"/>
    <mergeCell ref="F6:G6"/>
    <mergeCell ref="A11:E11"/>
    <mergeCell ref="F11:G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1"/>
  <sheetViews>
    <sheetView zoomScale="90" zoomScaleNormal="90" zoomScalePageLayoutView="0" workbookViewId="0" topLeftCell="A167">
      <selection activeCell="A1" sqref="A1"/>
    </sheetView>
  </sheetViews>
  <sheetFormatPr defaultColWidth="9.28125" defaultRowHeight="12.75"/>
  <cols>
    <col min="1" max="1" width="49.8515625" style="1" customWidth="1"/>
    <col min="2" max="3" width="0" style="1" hidden="1" customWidth="1"/>
    <col min="4" max="4" width="12.00390625" style="1" customWidth="1"/>
    <col min="5" max="5" width="8.7109375" style="2" customWidth="1"/>
    <col min="6" max="6" width="8.7109375" style="74" customWidth="1"/>
    <col min="7" max="7" width="18.00390625" style="74" customWidth="1"/>
    <col min="8" max="8" width="16.57421875" style="74" hidden="1" customWidth="1"/>
    <col min="9" max="9" width="13.421875" style="74" hidden="1" customWidth="1"/>
    <col min="10" max="10" width="13.140625" style="74" hidden="1" customWidth="1"/>
    <col min="11" max="11" width="10.57421875" style="74" hidden="1" customWidth="1"/>
    <col min="12" max="12" width="13.00390625" style="74" hidden="1" customWidth="1"/>
    <col min="13" max="13" width="20.140625" style="1" customWidth="1"/>
    <col min="14" max="14" width="15.00390625" style="1" customWidth="1"/>
    <col min="15" max="16384" width="9.28125" style="1" customWidth="1"/>
  </cols>
  <sheetData>
    <row r="1" spans="1:10" ht="15">
      <c r="A1" s="4"/>
      <c r="B1" s="4"/>
      <c r="C1" s="4"/>
      <c r="D1" s="4"/>
      <c r="E1" s="5"/>
      <c r="F1" s="75"/>
      <c r="G1" s="75" t="s">
        <v>184</v>
      </c>
      <c r="H1" s="75"/>
      <c r="I1" s="75"/>
      <c r="J1" s="75"/>
    </row>
    <row r="2" spans="1:10" ht="18.75">
      <c r="A2" s="210" t="s">
        <v>180</v>
      </c>
      <c r="B2" s="210"/>
      <c r="C2" s="210"/>
      <c r="D2" s="210"/>
      <c r="E2" s="210"/>
      <c r="F2" s="210"/>
      <c r="G2" s="210"/>
      <c r="H2" s="76"/>
      <c r="I2" s="77"/>
      <c r="J2" s="77"/>
    </row>
    <row r="3" spans="1:14" ht="60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78" t="s">
        <v>5</v>
      </c>
      <c r="G3" s="78" t="s">
        <v>6</v>
      </c>
      <c r="H3" s="78" t="s">
        <v>7</v>
      </c>
      <c r="I3" s="79" t="s">
        <v>8</v>
      </c>
      <c r="J3" s="79" t="s">
        <v>9</v>
      </c>
      <c r="K3" s="80" t="s">
        <v>10</v>
      </c>
      <c r="L3" s="78" t="s">
        <v>11</v>
      </c>
      <c r="N3" s="104"/>
    </row>
    <row r="4" spans="1:14" ht="15">
      <c r="A4" s="211" t="s">
        <v>12</v>
      </c>
      <c r="B4" s="16" t="s">
        <v>13</v>
      </c>
      <c r="C4" s="16" t="s">
        <v>14</v>
      </c>
      <c r="D4" s="17">
        <v>111</v>
      </c>
      <c r="E4" s="17">
        <v>211</v>
      </c>
      <c r="F4" s="80">
        <f>'Анализ РБ'!F4+'Анализ РБ'!F160+'Анал КБ Админ-хоз.'!F4+'Анал КБ Админ-хоз.'!F160+'Анал КБ Субв.'!F4+'Анал КБ Субв.'!F159+'КБ МРОТ'!F4+'КБ МРОТ'!F70+' МРОТ'!F4+' МРОТ'!F70+'0703'!F4</f>
        <v>0</v>
      </c>
      <c r="G4" s="80">
        <f>'Анализ РБ'!G4+'Анализ РБ'!G160+'Анал КБ Админ-хоз.'!G4+'Анал КБ Админ-хоз.'!G160+'Анал КБ Субв.'!G4+'Анал КБ Субв.'!G159+'КБ МРОТ'!G4+'КБ МРОТ'!G70+' МРОТ'!G4+' МРОТ'!G70+'0703'!G4</f>
        <v>24395564.98</v>
      </c>
      <c r="H4" s="80">
        <f>'Анализ РБ'!H4+'Анализ РБ'!H160+'Анал КБ Админ-хоз.'!H4+'Анал КБ Админ-хоз.'!H160+'Анал КБ Субв.'!H4+'Анал КБ Субв.'!H159+'КБ МРОТ'!H4+'КБ МРОТ'!H70+' МРОТ'!H4+' МРОТ'!H70+'0703'!H4</f>
        <v>1259688.17</v>
      </c>
      <c r="I4" s="80">
        <f>'Анализ РБ'!I4+'Анализ РБ'!I160+'Анал КБ Админ-хоз.'!I4+'Анал КБ Админ-хоз.'!I160+'Анал КБ Субв.'!I4+'Анал КБ Субв.'!I159+'КБ МРОТ'!I4+'КБ МРОТ'!I70+' МРОТ'!I4+' МРОТ'!I70+'0703'!I4</f>
        <v>23135876.81</v>
      </c>
      <c r="J4" s="80">
        <f>'Анализ РБ'!J4+'Анализ РБ'!J160+'Анал КБ Админ-хоз.'!J4+'Анал КБ Админ-хоз.'!J160+'Анал КБ Субв.'!J4+'Анал КБ Субв.'!J159+'КБ МРОТ'!J4+'КБ МРОТ'!J70+' МРОТ'!J4+' МРОТ'!J70+'0703'!J4</f>
        <v>0</v>
      </c>
      <c r="K4" s="80">
        <f>'Анализ РБ'!K4+'Анализ РБ'!K160+'Анал КБ Админ-хоз.'!K4+'Анал КБ Админ-хоз.'!K160+'Анал КБ Субв.'!K4+'Анал КБ Субв.'!K159+'КБ МРОТ'!K4+'КБ МРОТ'!K70+' МРОТ'!K4+' МРОТ'!K70+'0703'!K4</f>
        <v>0</v>
      </c>
      <c r="L4" s="80">
        <f>'Анализ РБ'!L4+'Анализ РБ'!L160+'Анал КБ Админ-хоз.'!L4+'Анал КБ Админ-хоз.'!L160+'Анал КБ Субв.'!L4+'Анал КБ Субв.'!L159+'КБ МРОТ'!L4+'КБ МРОТ'!L70+' МРОТ'!L4+' МРОТ'!L70+'0703'!L4</f>
        <v>23072709.369999997</v>
      </c>
      <c r="M4" s="128"/>
      <c r="N4" s="104"/>
    </row>
    <row r="5" spans="1:13" ht="15">
      <c r="A5" s="211"/>
      <c r="B5" s="16" t="s">
        <v>13</v>
      </c>
      <c r="C5" s="16" t="s">
        <v>14</v>
      </c>
      <c r="D5" s="17">
        <v>111</v>
      </c>
      <c r="E5" s="17">
        <v>266</v>
      </c>
      <c r="F5" s="80">
        <f>'Анализ РБ'!F5+'Анализ РБ'!F161+'Анал КБ Админ-хоз.'!F5+'Анал КБ Админ-хоз.'!F161+'Анал КБ Субв.'!F5+'Анал КБ Субв.'!F160</f>
        <v>0</v>
      </c>
      <c r="G5" s="80">
        <f>'Анализ РБ'!G5+'Анализ РБ'!G161+'Анал КБ Админ-хоз.'!G5+'Анал КБ Админ-хоз.'!G161+'Анал КБ Субв.'!G5+'Анал КБ Субв.'!G160</f>
        <v>6500</v>
      </c>
      <c r="H5" s="80">
        <f>'Анализ РБ'!H5+'Анализ РБ'!H161+'Анал КБ Админ-хоз.'!H5+'Анал КБ Админ-хоз.'!H161+'Анал КБ Субв.'!H5+'Анал КБ Субв.'!H160</f>
        <v>0</v>
      </c>
      <c r="I5" s="80">
        <f>'Анализ РБ'!I5+'Анализ РБ'!I161+'Анал КБ Админ-хоз.'!I5+'Анал КБ Админ-хоз.'!I161+'Анал КБ Субв.'!I5+'Анал КБ Субв.'!I160</f>
        <v>6500</v>
      </c>
      <c r="J5" s="80">
        <f>'Анализ РБ'!J5+'Анализ РБ'!J161+'Анал КБ Админ-хоз.'!J5+'Анал КБ Админ-хоз.'!J161+'Анал КБ Субв.'!J5+'Анал КБ Субв.'!J160+'КБ МРОТ'!J5+'КБ МРОТ'!J71+' МРОТ'!J5+' МРОТ'!J71+'0703'!J5</f>
        <v>0</v>
      </c>
      <c r="K5" s="80">
        <f>'Анализ РБ'!K5+'Анализ РБ'!K161+'Анал КБ Админ-хоз.'!K5+'Анал КБ Админ-хоз.'!K161+'Анал КБ Субв.'!K5+'Анал КБ Субв.'!K160+'КБ МРОТ'!K5+'КБ МРОТ'!K71+' МРОТ'!K5+' МРОТ'!K71+'0703'!K5</f>
        <v>0</v>
      </c>
      <c r="L5" s="80">
        <f>'Анализ РБ'!L5+'Анализ РБ'!L161+'Анал КБ Админ-хоз.'!L5+'Анал КБ Админ-хоз.'!L161+'Анал КБ Субв.'!L5+'Анал КБ Субв.'!L160+'КБ МРОТ'!L5+'КБ МРОТ'!L71+' МРОТ'!L5+' МРОТ'!L71+'0703'!L5</f>
        <v>6500</v>
      </c>
      <c r="M5" s="156">
        <f>G5-N5</f>
        <v>6500</v>
      </c>
    </row>
    <row r="6" spans="1:13" ht="15">
      <c r="A6" s="211"/>
      <c r="B6" s="212" t="s">
        <v>15</v>
      </c>
      <c r="C6" s="212"/>
      <c r="F6" s="80"/>
      <c r="G6" s="80">
        <f>G4+G5</f>
        <v>24402064.98</v>
      </c>
      <c r="H6" s="80">
        <f>H4+H5</f>
        <v>1259688.17</v>
      </c>
      <c r="I6" s="80">
        <f>I4+I5</f>
        <v>23142376.81</v>
      </c>
      <c r="J6" s="80">
        <f>G6-H6-I6</f>
        <v>0</v>
      </c>
      <c r="K6" s="80">
        <f>K4+K5</f>
        <v>0</v>
      </c>
      <c r="L6" s="80">
        <f>G6-K6</f>
        <v>24402064.98</v>
      </c>
      <c r="M6" s="156"/>
    </row>
    <row r="7" spans="1:14" ht="15">
      <c r="A7" s="211"/>
      <c r="B7" s="16" t="s">
        <v>13</v>
      </c>
      <c r="C7" s="16" t="s">
        <v>14</v>
      </c>
      <c r="D7" s="17">
        <v>119</v>
      </c>
      <c r="E7" s="17">
        <v>213</v>
      </c>
      <c r="F7" s="80">
        <f>'Анализ РБ'!F7+'Анализ РБ'!F163+'Анал КБ Админ-хоз.'!F7+'Анал КБ Админ-хоз.'!F163+'Анал КБ Субв.'!F7+'Анал КБ Субв.'!F162+'КБ МРОТ'!F5+'КБ МРОТ'!F71+' МРОТ'!F5+' МРОТ'!F71+'0703'!F7</f>
        <v>0</v>
      </c>
      <c r="G7" s="80">
        <f>'Анализ РБ'!G7+'Анализ РБ'!G163+'Анал КБ Админ-хоз.'!G7+'Анал КБ Админ-хоз.'!G163+'Анал КБ Субв.'!G7+'Анал КБ Субв.'!G162+'КБ МРОТ'!G5+'КБ МРОТ'!G71+' МРОТ'!G5+' МРОТ'!G71+'0703'!G7</f>
        <v>7369417.0200000005</v>
      </c>
      <c r="H7" s="80">
        <f>'Анализ РБ'!H7+'Анализ РБ'!H163+'Анал КБ Админ-хоз.'!H7+'Анал КБ Админ-хоз.'!H163+'Анал КБ Субв.'!H7+'Анал КБ Субв.'!H162+'КБ МРОТ'!H5+'КБ МРОТ'!H71+' МРОТ'!H5+' МРОТ'!H71+'0703'!H7</f>
        <v>330342.68</v>
      </c>
      <c r="I7" s="80">
        <f>'Анализ РБ'!I7+'Анализ РБ'!I163+'Анал КБ Админ-хоз.'!I7+'Анал КБ Админ-хоз.'!I163+'Анал КБ Субв.'!I7+'Анал КБ Субв.'!I162+'КБ МРОТ'!I5+'КБ МРОТ'!I71+' МРОТ'!I5+' МРОТ'!I71+'0703'!I7</f>
        <v>7039074.34</v>
      </c>
      <c r="J7" s="80">
        <f>'Анализ РБ'!G7+'Анализ РБ'!G163+'Анал КБ Админ-хоз.'!G7+'Анал КБ Админ-хоз.'!G163+'Анал КБ Субв.'!G7+'Анал КБ Субв.'!G162+'КБ МРОТ'!G5+'КБ МРОТ'!G71+' МРОТ'!G5+' МРОТ'!G71+'0703'!G7</f>
        <v>7369417.0200000005</v>
      </c>
      <c r="K7" s="80">
        <f>'Анализ РБ'!H7+'Анализ РБ'!H163+'Анал КБ Админ-хоз.'!H7+'Анал КБ Админ-хоз.'!H163+'Анал КБ Субв.'!H7+'Анал КБ Субв.'!H162+'КБ МРОТ'!H5+'КБ МРОТ'!H71+' МРОТ'!H5+' МРОТ'!H71+'0703'!H7</f>
        <v>330342.68</v>
      </c>
      <c r="L7" s="80">
        <f>G7-K7</f>
        <v>7039074.340000001</v>
      </c>
      <c r="M7" s="156"/>
      <c r="N7" s="104"/>
    </row>
    <row r="8" spans="1:13" ht="15">
      <c r="A8" s="213" t="s">
        <v>16</v>
      </c>
      <c r="B8" s="213"/>
      <c r="C8" s="213"/>
      <c r="D8" s="213"/>
      <c r="E8" s="22"/>
      <c r="F8" s="80"/>
      <c r="G8" s="81"/>
      <c r="H8" s="81"/>
      <c r="I8" s="81"/>
      <c r="J8" s="81"/>
      <c r="K8" s="82"/>
      <c r="L8" s="82"/>
      <c r="M8" s="156"/>
    </row>
    <row r="9" spans="1:13" ht="15">
      <c r="A9" s="23" t="s">
        <v>17</v>
      </c>
      <c r="B9" s="16" t="s">
        <v>13</v>
      </c>
      <c r="C9" s="16" t="s">
        <v>14</v>
      </c>
      <c r="D9" s="214">
        <v>112</v>
      </c>
      <c r="E9" s="17">
        <v>266</v>
      </c>
      <c r="F9" s="83">
        <f>'Анализ РБ'!F9+'Анализ РБ'!F165+'Анал КБ Админ-хоз.'!F9+'Анал КБ Админ-хоз.'!F165+'Анал КБ Субв.'!F9+'Анал КБ Субв.'!F164</f>
        <v>0</v>
      </c>
      <c r="G9" s="83">
        <f>'Анализ РБ'!G9+'Анализ РБ'!G165+'Анал КБ Админ-хоз.'!G9+'Анал КБ Админ-хоз.'!G165+'Анал КБ Субв.'!G9+'Анал КБ Субв.'!G164</f>
        <v>0</v>
      </c>
      <c r="H9" s="83">
        <f>'Анализ РБ'!H9+'Анализ РБ'!H165+'Анал КБ Админ-хоз.'!H9+'Анал КБ Админ-хоз.'!H165+'Анал КБ Субв.'!H9+'Анал КБ Субв.'!H164</f>
        <v>0</v>
      </c>
      <c r="I9" s="83">
        <f>'Анализ РБ'!I9+'Анализ РБ'!I165+'Анал КБ Админ-хоз.'!I9+'Анал КБ Админ-хоз.'!I165+'Анал КБ Субв.'!I9+'Анал КБ Субв.'!I164</f>
        <v>0</v>
      </c>
      <c r="J9" s="83">
        <f>'Анализ РБ'!J9+'Анализ РБ'!J165+'Анал КБ Админ-хоз.'!J9+'Анал КБ Админ-хоз.'!J165+'Анал КБ Субв.'!J9+'Анал КБ Субв.'!J164</f>
        <v>0</v>
      </c>
      <c r="K9" s="83">
        <f>'Анализ РБ'!K9+'Анализ РБ'!K165+'Анал КБ Админ-хоз.'!K9+'Анал КБ Админ-хоз.'!K165+'Анал КБ Субв.'!K9+'Анал КБ Субв.'!K164</f>
        <v>0</v>
      </c>
      <c r="L9" s="83">
        <f>'Анализ РБ'!L9+'Анализ РБ'!L165+'Анал КБ Админ-хоз.'!L9+'Анал КБ Админ-хоз.'!L165+'Анал КБ Субв.'!L9+'Анал КБ Субв.'!L164</f>
        <v>0</v>
      </c>
      <c r="M9" s="156"/>
    </row>
    <row r="10" spans="1:13" ht="15">
      <c r="A10" s="23" t="s">
        <v>18</v>
      </c>
      <c r="B10" s="16" t="s">
        <v>13</v>
      </c>
      <c r="C10" s="16" t="s">
        <v>14</v>
      </c>
      <c r="D10" s="214"/>
      <c r="E10" s="17">
        <v>112</v>
      </c>
      <c r="F10" s="83">
        <f>'Анализ РБ'!F10+'Анализ РБ'!F166+'Анал КБ Админ-хоз.'!F10+'Анал КБ Админ-хоз.'!F166+'Анал КБ Субв.'!F10+'Анал КБ Субв.'!F165</f>
        <v>0</v>
      </c>
      <c r="G10" s="83">
        <f>'Анализ РБ'!G10+'Анализ РБ'!G166+'Анал КБ Админ-хоз.'!G10+'Анал КБ Админ-хоз.'!G166+'Анал КБ Субв.'!G10+'Анал КБ Субв.'!G165</f>
        <v>0</v>
      </c>
      <c r="H10" s="83">
        <f>'Анализ РБ'!H10+'Анализ РБ'!H166+'Анал КБ Админ-хоз.'!H10+'Анал КБ Админ-хоз.'!H166+'Анал КБ Субв.'!H10+'Анал КБ Субв.'!H165</f>
        <v>0</v>
      </c>
      <c r="I10" s="83">
        <f>'Анализ РБ'!I10+'Анализ РБ'!I166+'Анал КБ Админ-хоз.'!I10+'Анал КБ Админ-хоз.'!I166+'Анал КБ Субв.'!I10+'Анал КБ Субв.'!I165</f>
        <v>0</v>
      </c>
      <c r="J10" s="83">
        <f>'Анализ РБ'!J10+'Анализ РБ'!J166+'Анал КБ Админ-хоз.'!J10+'Анал КБ Админ-хоз.'!J166+'Анал КБ Субв.'!J10+'Анал КБ Субв.'!J165</f>
        <v>0</v>
      </c>
      <c r="K10" s="83">
        <f>'Анализ РБ'!K10+'Анализ РБ'!K166+'Анал КБ Админ-хоз.'!K10+'Анал КБ Админ-хоз.'!K166+'Анал КБ Субв.'!K10+'Анал КБ Субв.'!K165</f>
        <v>0</v>
      </c>
      <c r="L10" s="83">
        <f>'Анализ РБ'!L10+'Анализ РБ'!L166+'Анал КБ Админ-хоз.'!L10+'Анал КБ Админ-хоз.'!L166+'Анал КБ Субв.'!L10+'Анал КБ Субв.'!L165</f>
        <v>0</v>
      </c>
      <c r="M10" s="156"/>
    </row>
    <row r="11" spans="1:12" ht="15">
      <c r="A11" s="23" t="s">
        <v>19</v>
      </c>
      <c r="B11" s="16" t="s">
        <v>13</v>
      </c>
      <c r="C11" s="16" t="s">
        <v>14</v>
      </c>
      <c r="D11" s="214"/>
      <c r="E11" s="26">
        <v>222</v>
      </c>
      <c r="F11" s="83">
        <f>'Анализ РБ'!F11+'Анализ РБ'!F167+'Анал КБ Админ-хоз.'!F11+'Анал КБ Админ-хоз.'!F167+'Анал КБ Субв.'!F11+'Анал КБ Субв.'!F166</f>
        <v>0</v>
      </c>
      <c r="G11" s="83">
        <f>'Анализ РБ'!G11+'Анализ РБ'!G167+'Анал КБ Админ-хоз.'!G11+'Анал КБ Админ-хоз.'!G167+'Анал КБ Субв.'!G11+'Анал КБ Субв.'!G166</f>
        <v>0</v>
      </c>
      <c r="H11" s="83">
        <f>'Анализ РБ'!H11+'Анализ РБ'!H167+'Анал КБ Админ-хоз.'!H11+'Анал КБ Админ-хоз.'!H167+'Анал КБ Субв.'!H11+'Анал КБ Субв.'!H166</f>
        <v>0</v>
      </c>
      <c r="I11" s="83">
        <f>'Анализ РБ'!I11+'Анализ РБ'!I167+'Анал КБ Админ-хоз.'!I11+'Анал КБ Админ-хоз.'!I167+'Анал КБ Субв.'!I11+'Анал КБ Субв.'!I166</f>
        <v>0</v>
      </c>
      <c r="J11" s="83">
        <f>'Анализ РБ'!J11+'Анализ РБ'!J167+'Анал КБ Админ-хоз.'!J11+'Анал КБ Админ-хоз.'!J167+'Анал КБ Субв.'!J11+'Анал КБ Субв.'!J166</f>
        <v>0</v>
      </c>
      <c r="K11" s="83">
        <f>'Анализ РБ'!K11+'Анализ РБ'!K167+'Анал КБ Админ-хоз.'!K11+'Анал КБ Админ-хоз.'!K167+'Анал КБ Субв.'!K11+'Анал КБ Субв.'!K166</f>
        <v>0</v>
      </c>
      <c r="L11" s="83">
        <f>'Анализ РБ'!L11+'Анализ РБ'!L167+'Анал КБ Админ-хоз.'!L11+'Анал КБ Админ-хоз.'!L167+'Анал КБ Субв.'!L11+'Анал КБ Субв.'!L166</f>
        <v>0</v>
      </c>
    </row>
    <row r="12" spans="1:13" ht="15">
      <c r="A12" s="23" t="s">
        <v>20</v>
      </c>
      <c r="B12" s="16" t="s">
        <v>13</v>
      </c>
      <c r="C12" s="16" t="s">
        <v>14</v>
      </c>
      <c r="D12" s="214"/>
      <c r="E12" s="26">
        <v>226</v>
      </c>
      <c r="F12" s="83">
        <f>'Анализ РБ'!F12+'Анализ РБ'!F168+'Анал КБ Админ-хоз.'!F12+'Анал КБ Админ-хоз.'!F168+'Анал КБ Субв.'!F12+'Анал КБ Субв.'!F167</f>
        <v>0</v>
      </c>
      <c r="G12" s="83">
        <f>'Анализ РБ'!G12+'Анализ РБ'!G168+'Анал КБ Админ-хоз.'!G12+'Анал КБ Админ-хоз.'!G168+'Анал КБ Субв.'!G12+'Анал КБ Субв.'!G167</f>
        <v>0</v>
      </c>
      <c r="H12" s="83">
        <f>'Анализ РБ'!H12+'Анализ РБ'!H168+'Анал КБ Админ-хоз.'!H12+'Анал КБ Админ-хоз.'!H168+'Анал КБ Субв.'!H12+'Анал КБ Субв.'!H167</f>
        <v>0</v>
      </c>
      <c r="I12" s="83">
        <f>'Анализ РБ'!I12+'Анализ РБ'!I168+'Анал КБ Админ-хоз.'!I12+'Анал КБ Админ-хоз.'!I168+'Анал КБ Субв.'!I12+'Анал КБ Субв.'!I167</f>
        <v>0</v>
      </c>
      <c r="J12" s="83">
        <f>'Анализ РБ'!J12+'Анализ РБ'!J168+'Анал КБ Админ-хоз.'!J12+'Анал КБ Админ-хоз.'!J168+'Анал КБ Субв.'!J12+'Анал КБ Субв.'!J167</f>
        <v>0</v>
      </c>
      <c r="K12" s="83">
        <f>'Анализ РБ'!K12+'Анализ РБ'!K168+'Анал КБ Админ-хоз.'!K12+'Анал КБ Админ-хоз.'!K168+'Анал КБ Субв.'!K12+'Анал КБ Субв.'!K167</f>
        <v>0</v>
      </c>
      <c r="L12" s="83">
        <f>'Анализ РБ'!L12+'Анализ РБ'!L168+'Анал КБ Админ-хоз.'!L12+'Анал КБ Админ-хоз.'!L168+'Анал КБ Субв.'!L12+'Анал КБ Субв.'!L167</f>
        <v>0</v>
      </c>
      <c r="M12" s="128"/>
    </row>
    <row r="13" spans="1:12" ht="15">
      <c r="A13" s="23" t="s">
        <v>21</v>
      </c>
      <c r="B13" s="16" t="s">
        <v>13</v>
      </c>
      <c r="C13" s="16" t="s">
        <v>14</v>
      </c>
      <c r="D13" s="214"/>
      <c r="E13" s="17">
        <v>226</v>
      </c>
      <c r="F13" s="83">
        <f>'Анализ РБ'!F13+'Анализ РБ'!F169+'Анал КБ Админ-хоз.'!F13+'Анал КБ Админ-хоз.'!F169+'Анал КБ Субв.'!F13+'Анал КБ Субв.'!F168</f>
        <v>0</v>
      </c>
      <c r="G13" s="83">
        <f>'Анализ РБ'!G13+'Анализ РБ'!G169+'Анал КБ Админ-хоз.'!G13+'Анал КБ Админ-хоз.'!G169+'Анал КБ Субв.'!G13+'Анал КБ Субв.'!G168</f>
        <v>0</v>
      </c>
      <c r="H13" s="83">
        <f>'Анализ РБ'!H13+'Анализ РБ'!H169+'Анал КБ Админ-хоз.'!H13+'Анал КБ Админ-хоз.'!H169+'Анал КБ Субв.'!H13+'Анал КБ Субв.'!H168</f>
        <v>0</v>
      </c>
      <c r="I13" s="83">
        <f>'Анализ РБ'!I13+'Анализ РБ'!I169+'Анал КБ Админ-хоз.'!I13+'Анал КБ Админ-хоз.'!I169+'Анал КБ Субв.'!I13+'Анал КБ Субв.'!I168</f>
        <v>0</v>
      </c>
      <c r="J13" s="83">
        <f>'Анализ РБ'!J13+'Анализ РБ'!J169+'Анал КБ Админ-хоз.'!J13+'Анал КБ Админ-хоз.'!J169+'Анал КБ Субв.'!J13+'Анал КБ Субв.'!J168</f>
        <v>0</v>
      </c>
      <c r="K13" s="83">
        <f>'Анализ РБ'!K13+'Анализ РБ'!K169+'Анал КБ Админ-хоз.'!K13+'Анал КБ Админ-хоз.'!K169+'Анал КБ Субв.'!K13+'Анал КБ Субв.'!K168</f>
        <v>0</v>
      </c>
      <c r="L13" s="83">
        <f>'Анализ РБ'!L13+'Анализ РБ'!L169+'Анал КБ Админ-хоз.'!L13+'Анал КБ Админ-хоз.'!L169+'Анал КБ Субв.'!L13+'Анал КБ Субв.'!L168</f>
        <v>0</v>
      </c>
    </row>
    <row r="14" spans="1:14" ht="15">
      <c r="A14" s="215" t="s">
        <v>22</v>
      </c>
      <c r="B14" s="215"/>
      <c r="C14" s="215"/>
      <c r="D14" s="84"/>
      <c r="E14" s="209">
        <f>G9+G10+G11+G12+G13</f>
        <v>0</v>
      </c>
      <c r="F14" s="209"/>
      <c r="G14" s="209"/>
      <c r="H14" s="85">
        <f>H9+H10+H11+H12+H13</f>
        <v>0</v>
      </c>
      <c r="I14" s="81">
        <f>I9+I10+I11+I12+I13</f>
        <v>0</v>
      </c>
      <c r="J14" s="86">
        <f>E14-I14-H14</f>
        <v>0</v>
      </c>
      <c r="K14" s="87">
        <f>K9+K10+K11+K12+K13</f>
        <v>0</v>
      </c>
      <c r="L14" s="87">
        <f>E14-K14</f>
        <v>0</v>
      </c>
      <c r="M14" s="131"/>
      <c r="N14" s="104"/>
    </row>
    <row r="15" spans="1:12" ht="15" customHeight="1">
      <c r="A15" s="219" t="s">
        <v>23</v>
      </c>
      <c r="B15" s="219"/>
      <c r="C15" s="219"/>
      <c r="D15" s="219"/>
      <c r="E15" s="219"/>
      <c r="F15" s="88"/>
      <c r="G15" s="89"/>
      <c r="H15" s="87"/>
      <c r="I15" s="81"/>
      <c r="J15" s="81"/>
      <c r="K15" s="82"/>
      <c r="L15" s="82"/>
    </row>
    <row r="16" spans="1:12" ht="30">
      <c r="A16" s="31" t="s">
        <v>24</v>
      </c>
      <c r="B16" s="32" t="s">
        <v>13</v>
      </c>
      <c r="C16" s="32" t="s">
        <v>14</v>
      </c>
      <c r="D16" s="220">
        <v>113</v>
      </c>
      <c r="E16" s="33">
        <v>226</v>
      </c>
      <c r="F16" s="80">
        <f>'Анализ РБ'!F16+'Анализ РБ'!F172+'Анал КБ Админ-хоз.'!F16+'Анал КБ Админ-хоз.'!F172+'Анал КБ Субв.'!F16+'Анал КБ Субв.'!F171</f>
        <v>0</v>
      </c>
      <c r="G16" s="80">
        <f>'Анализ РБ'!G16+'Анализ РБ'!G172+'Анал КБ Админ-хоз.'!G16+'Анал КБ Админ-хоз.'!G172+'Анал КБ Субв.'!G16+'Анал КБ Субв.'!G171</f>
        <v>0</v>
      </c>
      <c r="H16" s="80">
        <f>'Анализ РБ'!H16+'Анализ РБ'!H172+'Анал КБ Админ-хоз.'!H16+'Анал КБ Админ-хоз.'!H172+'Анал КБ Субв.'!H16+'Анал КБ Субв.'!H171</f>
        <v>0</v>
      </c>
      <c r="I16" s="80">
        <f>'Анализ РБ'!I16+'Анализ РБ'!I172+'Анал КБ Админ-хоз.'!I16+'Анал КБ Админ-хоз.'!I172+'Анал КБ Субв.'!I16+'Анал КБ Субв.'!I171</f>
        <v>0</v>
      </c>
      <c r="J16" s="80">
        <f>'Анализ РБ'!J16+'Анализ РБ'!J172+'Анал КБ Админ-хоз.'!J16+'Анал КБ Админ-хоз.'!J172+'Анал КБ Субв.'!J16+'Анал КБ Субв.'!J171</f>
        <v>0</v>
      </c>
      <c r="K16" s="80">
        <f>'Анализ РБ'!K16+'Анализ РБ'!K172+'Анал КБ Админ-хоз.'!K16+'Анал КБ Админ-хоз.'!K172+'Анал КБ Субв.'!K16+'Анал КБ Субв.'!K171</f>
        <v>0</v>
      </c>
      <c r="L16" s="80">
        <f>'Анализ РБ'!L16+'Анализ РБ'!L172+'Анал КБ Админ-хоз.'!L16+'Анал КБ Админ-хоз.'!L172+'Анал КБ Субв.'!L16+'Анал КБ Субв.'!L171</f>
        <v>0</v>
      </c>
    </row>
    <row r="17" spans="1:12" ht="15" customHeight="1">
      <c r="A17" s="221" t="s">
        <v>25</v>
      </c>
      <c r="B17" s="221"/>
      <c r="C17" s="221"/>
      <c r="D17" s="220"/>
      <c r="E17" s="209">
        <f>G16</f>
        <v>0</v>
      </c>
      <c r="F17" s="209"/>
      <c r="G17" s="209"/>
      <c r="H17" s="85">
        <f>H16</f>
        <v>0</v>
      </c>
      <c r="I17" s="81">
        <f>I16</f>
        <v>0</v>
      </c>
      <c r="J17" s="86">
        <f>E17-I17-H17</f>
        <v>0</v>
      </c>
      <c r="K17" s="87">
        <f>K16</f>
        <v>0</v>
      </c>
      <c r="L17" s="87">
        <f>E17-K17</f>
        <v>0</v>
      </c>
    </row>
    <row r="18" spans="1:12" ht="15">
      <c r="A18" s="213" t="s">
        <v>26</v>
      </c>
      <c r="B18" s="213"/>
      <c r="C18" s="213"/>
      <c r="D18" s="213"/>
      <c r="E18" s="213"/>
      <c r="F18" s="88"/>
      <c r="G18" s="81"/>
      <c r="H18" s="81"/>
      <c r="I18" s="81"/>
      <c r="J18" s="81"/>
      <c r="K18" s="82"/>
      <c r="L18" s="82"/>
    </row>
    <row r="19" spans="1:12" ht="15">
      <c r="A19" s="23" t="s">
        <v>27</v>
      </c>
      <c r="B19" s="16" t="s">
        <v>13</v>
      </c>
      <c r="C19" s="16" t="s">
        <v>14</v>
      </c>
      <c r="D19" s="220">
        <v>244</v>
      </c>
      <c r="E19" s="17">
        <v>221</v>
      </c>
      <c r="F19" s="80">
        <f>'Анализ РБ'!F19+'Анализ РБ'!F175+'Анал КБ Админ-хоз.'!F19+'Анал КБ Админ-хоз.'!F175+'Анал КБ Субв.'!F19+'Анал КБ Субв.'!F174</f>
        <v>0</v>
      </c>
      <c r="G19" s="80">
        <f>'Анализ РБ'!G19+'Анализ РБ'!G175+'Анал КБ Админ-хоз.'!G19+'Анал КБ Админ-хоз.'!G175+'Анал КБ Субв.'!G19+'Анал КБ Субв.'!G174</f>
        <v>55000</v>
      </c>
      <c r="H19" s="80">
        <f>'Анализ РБ'!H19+'Анализ РБ'!H175+'Анал КБ Админ-хоз.'!H19+'Анал КБ Админ-хоз.'!H175+'Анал КБ Субв.'!H19+'Анал КБ Субв.'!H174</f>
        <v>0</v>
      </c>
      <c r="I19" s="80">
        <f>'Анализ РБ'!I19+'Анализ РБ'!I175+'Анал КБ Админ-хоз.'!I19+'Анал КБ Админ-хоз.'!I175+'Анал КБ Субв.'!I19+'Анал КБ Субв.'!I174</f>
        <v>0</v>
      </c>
      <c r="J19" s="80">
        <f>'Анализ РБ'!J19+'Анализ РБ'!J175+'Анал КБ Админ-хоз.'!J19+'Анал КБ Админ-хоз.'!J175+'Анал КБ Субв.'!J19+'Анал КБ Субв.'!J174</f>
        <v>55000</v>
      </c>
      <c r="K19" s="80">
        <f>'Анализ РБ'!K19+'Анализ РБ'!K175+'Анал КБ Админ-хоз.'!K19+'Анал КБ Админ-хоз.'!K175+'Анал КБ Субв.'!K19+'Анал КБ Субв.'!K174</f>
        <v>0</v>
      </c>
      <c r="L19" s="80">
        <f>'Анализ РБ'!L19+'Анализ РБ'!L175+'Анал КБ Админ-хоз.'!L19+'Анал КБ Админ-хоз.'!L175+'Анал КБ Субв.'!L19+'Анал КБ Субв.'!L174</f>
        <v>55000</v>
      </c>
    </row>
    <row r="20" spans="1:14" ht="15">
      <c r="A20" s="215" t="s">
        <v>28</v>
      </c>
      <c r="B20" s="215"/>
      <c r="C20" s="215"/>
      <c r="D20" s="220"/>
      <c r="E20" s="251">
        <f>G19</f>
        <v>55000</v>
      </c>
      <c r="F20" s="252"/>
      <c r="G20" s="229"/>
      <c r="H20" s="85">
        <f>H19</f>
        <v>0</v>
      </c>
      <c r="I20" s="81">
        <f>I19</f>
        <v>0</v>
      </c>
      <c r="J20" s="86">
        <f>E20-I20-H20</f>
        <v>55000</v>
      </c>
      <c r="K20" s="87">
        <f>K19</f>
        <v>0</v>
      </c>
      <c r="L20" s="87">
        <f>E20-K20</f>
        <v>55000</v>
      </c>
      <c r="M20" s="128"/>
      <c r="N20" s="104"/>
    </row>
    <row r="21" spans="1:12" ht="15">
      <c r="A21" s="213" t="s">
        <v>29</v>
      </c>
      <c r="B21" s="213"/>
      <c r="C21" s="213"/>
      <c r="D21" s="213"/>
      <c r="E21" s="213"/>
      <c r="F21" s="88"/>
      <c r="G21" s="81"/>
      <c r="H21" s="81"/>
      <c r="I21" s="81"/>
      <c r="J21" s="81"/>
      <c r="K21" s="82"/>
      <c r="L21" s="82"/>
    </row>
    <row r="22" spans="1:12" ht="15">
      <c r="A22" s="23" t="s">
        <v>135</v>
      </c>
      <c r="B22" s="16" t="s">
        <v>13</v>
      </c>
      <c r="C22" s="16" t="s">
        <v>14</v>
      </c>
      <c r="D22" s="220">
        <v>244</v>
      </c>
      <c r="E22" s="17">
        <v>222</v>
      </c>
      <c r="F22" s="80">
        <f>'Анализ РБ'!F22+'Анализ РБ'!F178+'Анал КБ Админ-хоз.'!F22+'Анал КБ Админ-хоз.'!F178+'Анал КБ Субв.'!F22+'Анал КБ Субв.'!F177</f>
        <v>0</v>
      </c>
      <c r="G22" s="80">
        <f>'Анализ РБ'!G22+'Анализ РБ'!G178+'Анал КБ Админ-хоз.'!G22+'Анал КБ Админ-хоз.'!G178+'Анал КБ Субв.'!G22+'Анал КБ Субв.'!G177</f>
        <v>0</v>
      </c>
      <c r="H22" s="80">
        <f>'Анализ РБ'!H22+'Анализ РБ'!H178+'Анал КБ Админ-хоз.'!H22+'Анал КБ Админ-хоз.'!H178+'Анал КБ Субв.'!H22+'Анал КБ Субв.'!H177</f>
        <v>0</v>
      </c>
      <c r="I22" s="80">
        <f>'Анализ РБ'!I22+'Анализ РБ'!I178+'Анал КБ Админ-хоз.'!I22+'Анал КБ Админ-хоз.'!I178+'Анал КБ Субв.'!I22+'Анал КБ Субв.'!I177</f>
        <v>0</v>
      </c>
      <c r="J22" s="80">
        <f>'Анализ РБ'!J22+'Анализ РБ'!J178+'Анал КБ Админ-хоз.'!J22+'Анал КБ Админ-хоз.'!J178+'Анал КБ Субв.'!J22+'Анал КБ Субв.'!J177</f>
        <v>0</v>
      </c>
      <c r="K22" s="80">
        <f>'Анализ РБ'!K22+'Анализ РБ'!K178+'Анал КБ Админ-хоз.'!K22+'Анал КБ Админ-хоз.'!K178+'Анал КБ Субв.'!K22+'Анал КБ Субв.'!K177</f>
        <v>0</v>
      </c>
      <c r="L22" s="80">
        <f>'Анализ РБ'!L22+'Анализ РБ'!L178+'Анал КБ Админ-хоз.'!L22+'Анал КБ Админ-хоз.'!L178+'Анал КБ Субв.'!L22+'Анал КБ Субв.'!L177</f>
        <v>0</v>
      </c>
    </row>
    <row r="23" spans="1:12" ht="15">
      <c r="A23" s="23"/>
      <c r="B23" s="16"/>
      <c r="C23" s="16"/>
      <c r="D23" s="220"/>
      <c r="E23" s="17"/>
      <c r="F23" s="80"/>
      <c r="G23" s="80"/>
      <c r="H23" s="80"/>
      <c r="I23" s="80"/>
      <c r="J23" s="80"/>
      <c r="K23" s="80"/>
      <c r="L23" s="80"/>
    </row>
    <row r="24" spans="1:12" ht="15">
      <c r="A24" s="215" t="s">
        <v>28</v>
      </c>
      <c r="B24" s="215"/>
      <c r="C24" s="215"/>
      <c r="D24" s="220"/>
      <c r="E24" s="209">
        <f>G22+G23</f>
        <v>0</v>
      </c>
      <c r="F24" s="209">
        <f>H22+H23</f>
        <v>0</v>
      </c>
      <c r="G24" s="209">
        <f>I22+I23</f>
        <v>0</v>
      </c>
      <c r="H24" s="34">
        <f>J22+J23</f>
        <v>0</v>
      </c>
      <c r="I24" s="34">
        <f>K22+K23</f>
        <v>0</v>
      </c>
      <c r="J24" s="86">
        <f>E24-I24-H24</f>
        <v>0</v>
      </c>
      <c r="K24" s="87">
        <f>K22+K23</f>
        <v>0</v>
      </c>
      <c r="L24" s="87">
        <f>E24-K24</f>
        <v>0</v>
      </c>
    </row>
    <row r="25" spans="1:12" ht="15">
      <c r="A25" s="213" t="s">
        <v>32</v>
      </c>
      <c r="B25" s="213"/>
      <c r="C25" s="213"/>
      <c r="D25" s="213"/>
      <c r="E25" s="213"/>
      <c r="F25" s="88"/>
      <c r="G25" s="89"/>
      <c r="H25" s="89"/>
      <c r="I25" s="81"/>
      <c r="J25" s="81"/>
      <c r="K25" s="82"/>
      <c r="L25" s="82"/>
    </row>
    <row r="26" spans="1:12" ht="15">
      <c r="A26" s="35" t="s">
        <v>33</v>
      </c>
      <c r="B26" s="32" t="s">
        <v>13</v>
      </c>
      <c r="C26" s="32" t="s">
        <v>14</v>
      </c>
      <c r="D26" s="220">
        <v>244</v>
      </c>
      <c r="E26" s="220">
        <v>223</v>
      </c>
      <c r="F26" s="90">
        <f>'Анализ РБ'!F26+'Анализ РБ'!F182+'Анал КБ Админ-хоз.'!F26+'Анал КБ Админ-хоз.'!F182+'Анал КБ Субв.'!F26+'Анал КБ Субв.'!F181</f>
        <v>0</v>
      </c>
      <c r="G26" s="90">
        <f>'Анализ РБ'!G26+'Анализ РБ'!G182+'Анал КБ Админ-хоз.'!G26+'Анал КБ Админ-хоз.'!G182+'Анал КБ Субв.'!G26+'Анал КБ Субв.'!G181</f>
        <v>0</v>
      </c>
      <c r="H26" s="90">
        <f>'Анализ РБ'!H26+'Анализ РБ'!H182+'Анал КБ Админ-хоз.'!H26+'Анал КБ Админ-хоз.'!H182+'Анал КБ Субв.'!H26+'Анал КБ Субв.'!H181</f>
        <v>0</v>
      </c>
      <c r="I26" s="90">
        <f>'Анализ РБ'!I26+'Анализ РБ'!I182+'Анал КБ Админ-хоз.'!I26+'Анал КБ Админ-хоз.'!I182+'Анал КБ Субв.'!I26+'Анал КБ Субв.'!I181</f>
        <v>943200</v>
      </c>
      <c r="J26" s="90">
        <f>'Анализ РБ'!J26+'Анализ РБ'!J182+'Анал КБ Админ-хоз.'!J26+'Анал КБ Админ-хоз.'!J182+'Анал КБ Субв.'!J26+'Анал КБ Субв.'!J181</f>
        <v>-943200</v>
      </c>
      <c r="K26" s="90">
        <f>'Анализ РБ'!K26+'Анализ РБ'!K182+'Анал КБ Админ-хоз.'!K26+'Анал КБ Админ-хоз.'!K182+'Анал КБ Субв.'!K26+'Анал КБ Субв.'!K181</f>
        <v>0</v>
      </c>
      <c r="L26" s="90">
        <f>'Анализ РБ'!L26+'Анализ РБ'!L182+'Анал КБ Админ-хоз.'!L26+'Анал КБ Админ-хоз.'!L182+'Анал КБ Субв.'!L26+'Анал КБ Субв.'!L181</f>
        <v>0</v>
      </c>
    </row>
    <row r="27" spans="1:12" ht="15">
      <c r="A27" s="23" t="s">
        <v>34</v>
      </c>
      <c r="B27" s="16" t="s">
        <v>13</v>
      </c>
      <c r="C27" s="16" t="s">
        <v>14</v>
      </c>
      <c r="D27" s="220"/>
      <c r="E27" s="220"/>
      <c r="F27" s="90">
        <f>'Анализ РБ'!F27+'Анализ РБ'!F183+'Анал КБ Админ-хоз.'!F27+'Анал КБ Админ-хоз.'!F183+'Анал КБ Субв.'!F27+'Анал КБ Субв.'!F182</f>
        <v>0</v>
      </c>
      <c r="G27" s="90">
        <f>'Анализ РБ'!G27+'Анализ РБ'!G183+'Анал КБ Админ-хоз.'!G27+'Анал КБ Админ-хоз.'!G183+'Анал КБ Субв.'!G27+'Анал КБ Субв.'!G182</f>
        <v>3846652</v>
      </c>
      <c r="H27" s="90">
        <f>'Анализ РБ'!H27+'Анализ РБ'!H183+'Анал КБ Админ-хоз.'!H27+'Анал КБ Админ-хоз.'!H183+'Анал КБ Субв.'!H27+'Анал КБ Субв.'!H182</f>
        <v>0</v>
      </c>
      <c r="I27" s="90">
        <f>'Анализ РБ'!I27+'Анализ РБ'!I183+'Анал КБ Админ-хоз.'!I27+'Анал КБ Админ-хоз.'!I183+'Анал КБ Субв.'!I27+'Анал КБ Субв.'!I182</f>
        <v>6436206.3</v>
      </c>
      <c r="J27" s="90">
        <f>'Анализ РБ'!J27+'Анализ РБ'!J183+'Анал КБ Админ-хоз.'!J27+'Анал КБ Админ-хоз.'!J183+'Анал КБ Субв.'!J27+'Анал КБ Субв.'!J182</f>
        <v>-2589554.3</v>
      </c>
      <c r="K27" s="90">
        <f>'Анализ РБ'!K27+'Анализ РБ'!K183+'Анал КБ Админ-хоз.'!K27+'Анал КБ Админ-хоз.'!K183+'Анал КБ Субв.'!K27+'Анал КБ Субв.'!K182</f>
        <v>0</v>
      </c>
      <c r="L27" s="90">
        <f>'Анализ РБ'!L27+'Анализ РБ'!L183+'Анал КБ Админ-хоз.'!L27+'Анал КБ Админ-хоз.'!L183+'Анал КБ Субв.'!L27+'Анал КБ Субв.'!L182</f>
        <v>3846652</v>
      </c>
    </row>
    <row r="28" spans="1:12" ht="15">
      <c r="A28" s="23" t="s">
        <v>35</v>
      </c>
      <c r="B28" s="16" t="s">
        <v>13</v>
      </c>
      <c r="C28" s="16" t="s">
        <v>14</v>
      </c>
      <c r="D28" s="220"/>
      <c r="E28" s="220"/>
      <c r="F28" s="90">
        <f>'Анализ РБ'!F28+'Анализ РБ'!F185+'Анал КБ Админ-хоз.'!F28+'Анал КБ Админ-хоз.'!F184+'Анал КБ Субв.'!F28+'Анал КБ Субв.'!F183</f>
        <v>0</v>
      </c>
      <c r="G28" s="90">
        <f>'Анализ РБ'!G28+'Анализ РБ'!G185+'Анал КБ Админ-хоз.'!G28+'Анал КБ Админ-хоз.'!G184+'Анал КБ Субв.'!G28+'Анал КБ Субв.'!G183</f>
        <v>2965382</v>
      </c>
      <c r="H28" s="90">
        <f>'Анализ РБ'!H28+'Анализ РБ'!H185+'Анал КБ Админ-хоз.'!H28+'Анал КБ Админ-хоз.'!H184+'Анал КБ Субв.'!H28+'Анал КБ Субв.'!H183</f>
        <v>0</v>
      </c>
      <c r="I28" s="90">
        <f>'Анализ РБ'!I28+'Анализ РБ'!I185+'Анал КБ Админ-хоз.'!I28+'Анал КБ Админ-хоз.'!I184+'Анал КБ Субв.'!I28+'Анал КБ Субв.'!I183</f>
        <v>6491028.64</v>
      </c>
      <c r="J28" s="90">
        <f>'Анализ РБ'!J28+'Анализ РБ'!J185+'Анал КБ Админ-хоз.'!J28+'Анал КБ Админ-хоз.'!J184+'Анал КБ Субв.'!J28+'Анал КБ Субв.'!J183</f>
        <v>-3525646.6399999997</v>
      </c>
      <c r="K28" s="90">
        <f>'Анализ РБ'!K28+'Анализ РБ'!K185+'Анал КБ Админ-хоз.'!K28+'Анал КБ Админ-хоз.'!K184+'Анал КБ Субв.'!K28+'Анал КБ Субв.'!K183</f>
        <v>0</v>
      </c>
      <c r="L28" s="90">
        <f>'Анализ РБ'!L28+'Анализ РБ'!L185+'Анал КБ Админ-хоз.'!L28+'Анал КБ Админ-хоз.'!L184+'Анал КБ Субв.'!L28+'Анал КБ Субв.'!L183</f>
        <v>2965382</v>
      </c>
    </row>
    <row r="29" spans="1:12" ht="15">
      <c r="A29" s="23" t="s">
        <v>36</v>
      </c>
      <c r="B29" s="16" t="s">
        <v>13</v>
      </c>
      <c r="C29" s="16" t="s">
        <v>14</v>
      </c>
      <c r="D29" s="220"/>
      <c r="E29" s="220"/>
      <c r="F29" s="90">
        <f>'Анализ РБ'!F29+'Анализ РБ'!F186+'Анал КБ Админ-хоз.'!F29+'Анал КБ Админ-хоз.'!F185+'Анал КБ Субв.'!F29+'Анал КБ Субв.'!F184</f>
        <v>0</v>
      </c>
      <c r="G29" s="90">
        <f>'Анализ РБ'!G29+'Анализ РБ'!G186+'Анал КБ Админ-хоз.'!G29+'Анал КБ Админ-хоз.'!G185+'Анал КБ Субв.'!G29+'Анал КБ Субв.'!G184</f>
        <v>702066</v>
      </c>
      <c r="H29" s="90">
        <f>'Анализ РБ'!H29+'Анализ РБ'!H186+'Анал КБ Админ-хоз.'!H29+'Анал КБ Админ-хоз.'!H185+'Анал КБ Субв.'!H29+'Анал КБ Субв.'!H184</f>
        <v>0</v>
      </c>
      <c r="I29" s="90">
        <f>'Анализ РБ'!I29+'Анализ РБ'!I186+'Анал КБ Админ-хоз.'!I29+'Анал КБ Админ-хоз.'!I185+'Анал КБ Субв.'!I29+'Анал КБ Субв.'!I184</f>
        <v>849312.4199999999</v>
      </c>
      <c r="J29" s="90">
        <f>'Анализ РБ'!J29+'Анализ РБ'!J186+'Анал КБ Админ-хоз.'!J29+'Анал КБ Админ-хоз.'!J185+'Анал КБ Субв.'!J29+'Анал КБ Субв.'!J184</f>
        <v>-147246.41999999998</v>
      </c>
      <c r="K29" s="90">
        <f>'Анализ РБ'!K29+'Анализ РБ'!K186+'Анал КБ Админ-хоз.'!K29+'Анал КБ Админ-хоз.'!K185+'Анал КБ Субв.'!K29+'Анал КБ Субв.'!K184</f>
        <v>0</v>
      </c>
      <c r="L29" s="90">
        <f>'Анализ РБ'!L29+'Анализ РБ'!L186+'Анал КБ Админ-хоз.'!L29+'Анал КБ Админ-хоз.'!L185+'Анал КБ Субв.'!L29+'Анал КБ Субв.'!L184</f>
        <v>702066</v>
      </c>
    </row>
    <row r="30" spans="1:12" ht="15">
      <c r="A30" s="23" t="s">
        <v>37</v>
      </c>
      <c r="B30" s="16" t="s">
        <v>13</v>
      </c>
      <c r="C30" s="16" t="s">
        <v>14</v>
      </c>
      <c r="D30" s="220"/>
      <c r="E30" s="220"/>
      <c r="F30" s="90">
        <f>'Анализ РБ'!F30+'Анализ РБ'!F187+'Анал КБ Админ-хоз.'!F30+'Анал КБ Админ-хоз.'!F186+'Анал КБ Субв.'!F30+'Анал КБ Субв.'!F185</f>
        <v>0</v>
      </c>
      <c r="G30" s="90">
        <f>'Анализ РБ'!G30+'Анализ РБ'!G187+'Анал КБ Админ-хоз.'!G30+'Анал КБ Админ-хоз.'!G186+'Анал КБ Субв.'!G30+'Анал КБ Субв.'!G185</f>
        <v>0</v>
      </c>
      <c r="H30" s="90">
        <f>'Анализ РБ'!H30+'Анализ РБ'!H187+'Анал КБ Админ-хоз.'!H30+'Анал КБ Админ-хоз.'!H186+'Анал КБ Субв.'!H30+'Анал КБ Субв.'!H185</f>
        <v>0</v>
      </c>
      <c r="I30" s="90">
        <f>'Анализ РБ'!I30+'Анализ РБ'!I187+'Анал КБ Админ-хоз.'!I30+'Анал КБ Админ-хоз.'!I186+'Анал КБ Субв.'!I30+'Анал КБ Субв.'!I185</f>
        <v>0</v>
      </c>
      <c r="J30" s="90">
        <f>'Анализ РБ'!J30+'Анализ РБ'!J187+'Анал КБ Админ-хоз.'!J30+'Анал КБ Админ-хоз.'!J186+'Анал КБ Субв.'!J30+'Анал КБ Субв.'!J185</f>
        <v>0</v>
      </c>
      <c r="K30" s="90">
        <f>'Анализ РБ'!K30+'Анализ РБ'!K187+'Анал КБ Админ-хоз.'!K30+'Анал КБ Админ-хоз.'!K186+'Анал КБ Субв.'!K30+'Анал КБ Субв.'!K185</f>
        <v>0</v>
      </c>
      <c r="L30" s="90">
        <f>'Анализ РБ'!L30+'Анализ РБ'!L187+'Анал КБ Админ-хоз.'!L30+'Анал КБ Админ-хоз.'!L186+'Анал КБ Субв.'!L30+'Анал КБ Субв.'!L185</f>
        <v>0</v>
      </c>
    </row>
    <row r="31" spans="1:12" ht="15">
      <c r="A31" s="23" t="s">
        <v>38</v>
      </c>
      <c r="B31" s="16" t="s">
        <v>13</v>
      </c>
      <c r="C31" s="16" t="s">
        <v>14</v>
      </c>
      <c r="D31" s="220"/>
      <c r="E31" s="220"/>
      <c r="F31" s="90">
        <f>'Анализ РБ'!F31+'Анализ РБ'!F188+'Анал КБ Админ-хоз.'!F31+'Анал КБ Админ-хоз.'!F187+'Анал КБ Субв.'!F31+'Анал КБ Субв.'!F186</f>
        <v>0</v>
      </c>
      <c r="G31" s="90">
        <f>'Анализ РБ'!G31+'Анализ РБ'!G188+'Анал КБ Админ-хоз.'!G31+'Анал КБ Админ-хоз.'!G187+'Анал КБ Субв.'!G31+'Анал КБ Субв.'!G186</f>
        <v>0</v>
      </c>
      <c r="H31" s="90">
        <f>'Анализ РБ'!H31+'Анализ РБ'!H188+'Анал КБ Админ-хоз.'!H31+'Анал КБ Админ-хоз.'!H187+'Анал КБ Субв.'!H31+'Анал КБ Субв.'!H186</f>
        <v>0</v>
      </c>
      <c r="I31" s="90">
        <f>'Анализ РБ'!I31+'Анализ РБ'!I188+'Анал КБ Админ-хоз.'!I31+'Анал КБ Админ-хоз.'!I187+'Анал КБ Субв.'!I31+'Анал КБ Субв.'!I186</f>
        <v>0</v>
      </c>
      <c r="J31" s="90">
        <f>'Анализ РБ'!J31+'Анализ РБ'!J188+'Анал КБ Админ-хоз.'!J31+'Анал КБ Админ-хоз.'!J187+'Анал КБ Субв.'!J31+'Анал КБ Субв.'!J186</f>
        <v>0</v>
      </c>
      <c r="K31" s="90">
        <f>'Анализ РБ'!K31+'Анализ РБ'!K188+'Анал КБ Админ-хоз.'!K31+'Анал КБ Админ-хоз.'!K187+'Анал КБ Субв.'!K31+'Анал КБ Субв.'!K186</f>
        <v>0</v>
      </c>
      <c r="L31" s="90">
        <f>'Анализ РБ'!L31+'Анализ РБ'!L188+'Анал КБ Админ-хоз.'!L31+'Анал КБ Админ-хоз.'!L187+'Анал КБ Субв.'!L31+'Анал КБ Субв.'!L186</f>
        <v>0</v>
      </c>
    </row>
    <row r="32" spans="1:12" ht="15">
      <c r="A32" s="23" t="s">
        <v>39</v>
      </c>
      <c r="B32" s="16"/>
      <c r="C32" s="16"/>
      <c r="D32" s="220"/>
      <c r="E32" s="220"/>
      <c r="F32" s="90">
        <f>'Анализ РБ'!F32+'Анализ РБ'!F189+'Анал КБ Админ-хоз.'!F32+'Анал КБ Админ-хоз.'!F188+'Анал КБ Субв.'!F32+'Анал КБ Субв.'!F187</f>
        <v>0</v>
      </c>
      <c r="G32" s="90">
        <f>'Анализ РБ'!G32+'Анализ РБ'!G189+'Анал КБ Админ-хоз.'!G32+'Анал КБ Админ-хоз.'!G188+'Анал КБ Субв.'!G32+'Анал КБ Субв.'!G187</f>
        <v>0</v>
      </c>
      <c r="H32" s="90">
        <f>'Анализ РБ'!H32+'Анализ РБ'!H189+'Анал КБ Админ-хоз.'!H32+'Анал КБ Админ-хоз.'!H188+'Анал КБ Субв.'!H32+'Анал КБ Субв.'!H187</f>
        <v>0</v>
      </c>
      <c r="I32" s="90">
        <f>'Анализ РБ'!I32+'Анализ РБ'!I189+'Анал КБ Админ-хоз.'!I32+'Анал КБ Админ-хоз.'!I188+'Анал КБ Субв.'!I32+'Анал КБ Субв.'!I187</f>
        <v>0</v>
      </c>
      <c r="J32" s="90">
        <f>'Анализ РБ'!J32+'Анализ РБ'!J189+'Анал КБ Админ-хоз.'!J32+'Анал КБ Админ-хоз.'!J188+'Анал КБ Субв.'!J32+'Анал КБ Субв.'!J187</f>
        <v>0</v>
      </c>
      <c r="K32" s="90">
        <f>'Анализ РБ'!K32+'Анализ РБ'!K189+'Анал КБ Админ-хоз.'!K32+'Анал КБ Админ-хоз.'!K188+'Анал КБ Субв.'!K32+'Анал КБ Субв.'!K187</f>
        <v>0</v>
      </c>
      <c r="L32" s="90">
        <f>'Анализ РБ'!L32+'Анализ РБ'!L189+'Анал КБ Админ-хоз.'!L32+'Анал КБ Админ-хоз.'!L188+'Анал КБ Субв.'!L32+'Анал КБ Субв.'!L187</f>
        <v>0</v>
      </c>
    </row>
    <row r="33" spans="1:12" ht="15">
      <c r="A33" s="23" t="s">
        <v>40</v>
      </c>
      <c r="B33" s="16" t="s">
        <v>13</v>
      </c>
      <c r="C33" s="16" t="s">
        <v>14</v>
      </c>
      <c r="D33" s="220"/>
      <c r="E33" s="220"/>
      <c r="F33" s="90">
        <f>'Анализ РБ'!F33+'Анализ РБ'!F190+'Анал КБ Админ-хоз.'!F33+'Анал КБ Админ-хоз.'!F189+'Анал КБ Субв.'!F33+'Анал КБ Субв.'!F188</f>
        <v>0</v>
      </c>
      <c r="G33" s="90">
        <f>'Анализ РБ'!G33+'Анализ РБ'!G190+'Анал КБ Админ-хоз.'!G33+'Анал КБ Админ-хоз.'!G189+'Анал КБ Субв.'!G33+'Анал КБ Субв.'!G188</f>
        <v>0</v>
      </c>
      <c r="H33" s="90">
        <f>'Анализ РБ'!H33+'Анализ РБ'!H190+'Анал КБ Админ-хоз.'!H33+'Анал КБ Админ-хоз.'!H189+'Анал КБ Субв.'!H33+'Анал КБ Субв.'!H188</f>
        <v>0</v>
      </c>
      <c r="I33" s="90">
        <f>'Анализ РБ'!I33+'Анализ РБ'!I190+'Анал КБ Админ-хоз.'!I33+'Анал КБ Админ-хоз.'!I189+'Анал КБ Субв.'!I33+'Анал КБ Субв.'!I188</f>
        <v>0</v>
      </c>
      <c r="J33" s="90">
        <f>'Анализ РБ'!J33+'Анализ РБ'!J190+'Анал КБ Админ-хоз.'!J33+'Анал КБ Админ-хоз.'!J189+'Анал КБ Субв.'!J33+'Анал КБ Субв.'!J188</f>
        <v>0</v>
      </c>
      <c r="K33" s="90">
        <f>'Анализ РБ'!K33+'Анализ РБ'!K190+'Анал КБ Админ-хоз.'!K33+'Анал КБ Админ-хоз.'!K189+'Анал КБ Субв.'!K33+'Анал КБ Субв.'!K188</f>
        <v>0</v>
      </c>
      <c r="L33" s="90">
        <f>'Анализ РБ'!L33+'Анализ РБ'!L190+'Анал КБ Админ-хоз.'!L33+'Анал КБ Админ-хоз.'!L189+'Анал КБ Субв.'!L33+'Анал КБ Субв.'!L188</f>
        <v>0</v>
      </c>
    </row>
    <row r="34" spans="1:14" ht="15">
      <c r="A34" s="215" t="s">
        <v>41</v>
      </c>
      <c r="B34" s="215"/>
      <c r="C34" s="215"/>
      <c r="D34" s="220"/>
      <c r="E34" s="209">
        <f>G26+G27+G28+G29+G30+G31+G32+G33</f>
        <v>7514100</v>
      </c>
      <c r="F34" s="209"/>
      <c r="G34" s="209"/>
      <c r="H34" s="89">
        <f>H26+H27+H28+H29+H30+H31+H32+H33</f>
        <v>0</v>
      </c>
      <c r="I34" s="86">
        <f>I26+I27+I28+I29+I30+I31+I32+I33</f>
        <v>14719747.36</v>
      </c>
      <c r="J34" s="86">
        <f>E34-H34-I34</f>
        <v>-7205647.359999999</v>
      </c>
      <c r="K34" s="87">
        <f>K26+K27+K28+K29+K30+K31+K32+K33</f>
        <v>0</v>
      </c>
      <c r="L34" s="87">
        <f>E34-K34</f>
        <v>7514100</v>
      </c>
      <c r="M34" s="128"/>
      <c r="N34" s="104"/>
    </row>
    <row r="35" spans="1:12" s="47" customFormat="1" ht="13.5" customHeight="1">
      <c r="A35" s="219" t="s">
        <v>42</v>
      </c>
      <c r="B35" s="219"/>
      <c r="C35" s="219"/>
      <c r="D35" s="219"/>
      <c r="E35" s="219"/>
      <c r="F35" s="91"/>
      <c r="G35" s="92"/>
      <c r="H35" s="92"/>
      <c r="I35" s="79"/>
      <c r="J35" s="79"/>
      <c r="K35" s="93"/>
      <c r="L35" s="93"/>
    </row>
    <row r="36" spans="1:12" ht="15">
      <c r="A36" s="35" t="s">
        <v>43</v>
      </c>
      <c r="B36" s="32" t="s">
        <v>13</v>
      </c>
      <c r="C36" s="32" t="s">
        <v>14</v>
      </c>
      <c r="D36" s="220">
        <v>244</v>
      </c>
      <c r="E36" s="17">
        <v>224</v>
      </c>
      <c r="F36" s="80">
        <f>'Анализ РБ'!F36+'Анализ РБ'!F193+'Анал КБ Админ-хоз.'!F36+'Анал КБ Админ-хоз.'!F192+'Анал КБ Субв.'!F36+'Анал КБ Субв.'!F191</f>
        <v>0</v>
      </c>
      <c r="G36" s="80">
        <f>'Анализ РБ'!G36+'Анализ РБ'!G193+'Анал КБ Админ-хоз.'!G36+'Анал КБ Админ-хоз.'!G192+'Анал КБ Субв.'!G36+'Анал КБ Субв.'!G191</f>
        <v>0</v>
      </c>
      <c r="H36" s="80">
        <f>'Анализ РБ'!H36+'Анализ РБ'!H193+'Анал КБ Админ-хоз.'!H36+'Анал КБ Админ-хоз.'!H192+'Анал КБ Субв.'!H36+'Анал КБ Субв.'!H191</f>
        <v>0</v>
      </c>
      <c r="I36" s="80">
        <f>'Анализ РБ'!I36+'Анализ РБ'!I193+'Анал КБ Админ-хоз.'!I36+'Анал КБ Админ-хоз.'!I192+'Анал КБ Субв.'!I36+'Анал КБ Субв.'!I191</f>
        <v>0</v>
      </c>
      <c r="J36" s="80">
        <f>'Анализ РБ'!J36+'Анализ РБ'!J193+'Анал КБ Админ-хоз.'!J36+'Анал КБ Админ-хоз.'!J192+'Анал КБ Субв.'!J36+'Анал КБ Субв.'!J191</f>
        <v>0</v>
      </c>
      <c r="K36" s="80">
        <f>'Анализ РБ'!K36+'Анализ РБ'!K193+'Анал КБ Админ-хоз.'!K36+'Анал КБ Админ-хоз.'!K192+'Анал КБ Субв.'!K36+'Анал КБ Субв.'!K191</f>
        <v>0</v>
      </c>
      <c r="L36" s="80">
        <f>'Анализ РБ'!L36+'Анализ РБ'!L193+'Анал КБ Админ-хоз.'!L36+'Анал КБ Админ-хоз.'!L192+'Анал КБ Субв.'!L36+'Анал КБ Субв.'!L191</f>
        <v>0</v>
      </c>
    </row>
    <row r="37" spans="1:12" ht="15">
      <c r="A37" s="223" t="s">
        <v>44</v>
      </c>
      <c r="B37" s="223"/>
      <c r="C37" s="223"/>
      <c r="D37" s="220"/>
      <c r="E37" s="224">
        <f>G36</f>
        <v>0</v>
      </c>
      <c r="F37" s="224"/>
      <c r="G37" s="224"/>
      <c r="H37" s="85">
        <f>H36</f>
        <v>0</v>
      </c>
      <c r="I37" s="81">
        <f>I36</f>
        <v>0</v>
      </c>
      <c r="J37" s="86">
        <f>E37-I37-H37</f>
        <v>0</v>
      </c>
      <c r="K37" s="87">
        <f>K36</f>
        <v>0</v>
      </c>
      <c r="L37" s="87">
        <f>E37-K37</f>
        <v>0</v>
      </c>
    </row>
    <row r="38" spans="1:12" ht="15">
      <c r="A38" s="213" t="s">
        <v>45</v>
      </c>
      <c r="B38" s="213"/>
      <c r="C38" s="213"/>
      <c r="D38" s="213"/>
      <c r="E38" s="213"/>
      <c r="F38" s="88"/>
      <c r="G38" s="89"/>
      <c r="H38" s="89"/>
      <c r="I38" s="81"/>
      <c r="J38" s="81"/>
      <c r="K38" s="82"/>
      <c r="L38" s="82"/>
    </row>
    <row r="39" spans="1:12" ht="15">
      <c r="A39" s="35" t="s">
        <v>46</v>
      </c>
      <c r="B39" s="32" t="s">
        <v>13</v>
      </c>
      <c r="C39" s="32" t="s">
        <v>14</v>
      </c>
      <c r="D39" s="220">
        <v>244</v>
      </c>
      <c r="E39" s="220">
        <v>225</v>
      </c>
      <c r="F39" s="80">
        <f>'Анализ РБ'!F39+'Анализ РБ'!F196+'Анал КБ Админ-хоз.'!F39+'Анал КБ Админ-хоз.'!F195+'Анал КБ Субв.'!F39+'Анал КБ Субв.'!F194</f>
        <v>0</v>
      </c>
      <c r="G39" s="80">
        <f>'Анализ РБ'!G39+'Анализ РБ'!G196+'Анал КБ Админ-хоз.'!G39+'Анал КБ Админ-хоз.'!G195+'Анал КБ Субв.'!G39+'Анал КБ Субв.'!G194</f>
        <v>0</v>
      </c>
      <c r="H39" s="80">
        <f>'Анализ РБ'!H39+'Анализ РБ'!H196+'Анал КБ Админ-хоз.'!H39+'Анал КБ Админ-хоз.'!H195+'Анал КБ Субв.'!H39+'Анал КБ Субв.'!H194</f>
        <v>0</v>
      </c>
      <c r="I39" s="80">
        <f>'Анализ РБ'!I39+'Анализ РБ'!I196+'Анал КБ Админ-хоз.'!I39+'Анал КБ Админ-хоз.'!I195+'Анал КБ Субв.'!I39+'Анал КБ Субв.'!I194</f>
        <v>0</v>
      </c>
      <c r="J39" s="80">
        <f>'Анализ РБ'!J39+'Анализ РБ'!J196+'Анал КБ Админ-хоз.'!J39+'Анал КБ Админ-хоз.'!J195+'Анал КБ Субв.'!J39+'Анал КБ Субв.'!J194</f>
        <v>0</v>
      </c>
      <c r="K39" s="80">
        <f>'Анализ РБ'!K39+'Анализ РБ'!K196+'Анал КБ Админ-хоз.'!K39+'Анал КБ Админ-хоз.'!K195+'Анал КБ Субв.'!K39+'Анал КБ Субв.'!K194</f>
        <v>0</v>
      </c>
      <c r="L39" s="80">
        <f>'Анализ РБ'!L39+'Анализ РБ'!L196+'Анал КБ Админ-хоз.'!L39+'Анал КБ Админ-хоз.'!L195+'Анал КБ Субв.'!L39+'Анал КБ Субв.'!L194</f>
        <v>0</v>
      </c>
    </row>
    <row r="40" spans="1:12" ht="15">
      <c r="A40" s="23" t="s">
        <v>47</v>
      </c>
      <c r="B40" s="16" t="s">
        <v>13</v>
      </c>
      <c r="C40" s="16" t="s">
        <v>14</v>
      </c>
      <c r="D40" s="220"/>
      <c r="E40" s="220"/>
      <c r="F40" s="80">
        <f>'Анализ РБ'!F40+'Анализ РБ'!F197+'Анал КБ Админ-хоз.'!F40+'Анал КБ Админ-хоз.'!F196+'Анал КБ Субв.'!F40+'Анал КБ Субв.'!F195</f>
        <v>0</v>
      </c>
      <c r="G40" s="80">
        <f>'Анализ РБ'!G40+'Анализ РБ'!G197+'Анал КБ Админ-хоз.'!G40+'Анал КБ Админ-хоз.'!G196+'Анал КБ Субв.'!G40+'Анал КБ Субв.'!G195</f>
        <v>23640.52</v>
      </c>
      <c r="H40" s="80">
        <f>'Анализ РБ'!H40+'Анализ РБ'!H197+'Анал КБ Админ-хоз.'!H40+'Анал КБ Админ-хоз.'!H196+'Анал КБ Субв.'!H40+'Анал КБ Субв.'!H195</f>
        <v>0</v>
      </c>
      <c r="I40" s="80">
        <f>'Анализ РБ'!I40+'Анализ РБ'!I197+'Анал КБ Админ-хоз.'!I40+'Анал КБ Админ-хоз.'!I196+'Анал КБ Субв.'!I40+'Анал КБ Субв.'!I195</f>
        <v>23640.52</v>
      </c>
      <c r="J40" s="80">
        <f>'Анализ РБ'!J40+'Анализ РБ'!J197+'Анал КБ Админ-хоз.'!J40+'Анал КБ Админ-хоз.'!J196+'Анал КБ Субв.'!J40+'Анал КБ Субв.'!J195</f>
        <v>0</v>
      </c>
      <c r="K40" s="80">
        <f>'Анализ РБ'!K40+'Анализ РБ'!K197+'Анал КБ Админ-хоз.'!K40+'Анал КБ Админ-хоз.'!K196+'Анал КБ Субв.'!K40+'Анал КБ Субв.'!K195</f>
        <v>0</v>
      </c>
      <c r="L40" s="80">
        <f>'Анализ РБ'!L40+'Анализ РБ'!L197+'Анал КБ Админ-хоз.'!L40+'Анал КБ Админ-хоз.'!L196+'Анал КБ Субв.'!L40+'Анал КБ Субв.'!L195</f>
        <v>23640.52</v>
      </c>
    </row>
    <row r="41" spans="1:12" ht="15">
      <c r="A41" s="38" t="s">
        <v>48</v>
      </c>
      <c r="B41" s="16" t="s">
        <v>13</v>
      </c>
      <c r="C41" s="16" t="s">
        <v>14</v>
      </c>
      <c r="D41" s="220"/>
      <c r="E41" s="220"/>
      <c r="F41" s="80">
        <f>'Анализ РБ'!F41+'Анализ РБ'!F198+'Анал КБ Админ-хоз.'!F41+'Анал КБ Админ-хоз.'!F197+'Анал КБ Субв.'!F41+'Анал КБ Субв.'!F196</f>
        <v>0</v>
      </c>
      <c r="G41" s="80">
        <f>'Анализ РБ'!G41+'Анализ РБ'!G198+'Анал КБ Админ-хоз.'!G41+'Анал КБ Админ-хоз.'!G197+'Анал КБ Субв.'!G41+'Анал КБ Субв.'!G196</f>
        <v>0</v>
      </c>
      <c r="H41" s="80">
        <f>'Анализ РБ'!H41+'Анализ РБ'!H198+'Анал КБ Админ-хоз.'!H41+'Анал КБ Админ-хоз.'!H197+'Анал КБ Субв.'!H41+'Анал КБ Субв.'!H196</f>
        <v>0</v>
      </c>
      <c r="I41" s="80">
        <f>'Анализ РБ'!I41+'Анализ РБ'!I198+'Анал КБ Админ-хоз.'!I41+'Анал КБ Админ-хоз.'!I197+'Анал КБ Субв.'!I41+'Анал КБ Субв.'!I196</f>
        <v>0</v>
      </c>
      <c r="J41" s="80">
        <f>'Анализ РБ'!J41+'Анализ РБ'!J198+'Анал КБ Админ-хоз.'!J41+'Анал КБ Админ-хоз.'!J197+'Анал КБ Субв.'!J41+'Анал КБ Субв.'!J196</f>
        <v>0</v>
      </c>
      <c r="K41" s="80">
        <f>'Анализ РБ'!K41+'Анализ РБ'!K198+'Анал КБ Админ-хоз.'!K41+'Анал КБ Админ-хоз.'!K197+'Анал КБ Субв.'!K41+'Анал КБ Субв.'!K196</f>
        <v>0</v>
      </c>
      <c r="L41" s="80">
        <f>'Анализ РБ'!L41+'Анализ РБ'!L198+'Анал КБ Админ-хоз.'!L41+'Анал КБ Админ-хоз.'!L197+'Анал КБ Субв.'!L41+'Анал КБ Субв.'!L196</f>
        <v>0</v>
      </c>
    </row>
    <row r="42" spans="1:12" ht="15">
      <c r="A42" s="23" t="s">
        <v>136</v>
      </c>
      <c r="B42" s="16" t="s">
        <v>13</v>
      </c>
      <c r="C42" s="16" t="s">
        <v>14</v>
      </c>
      <c r="D42" s="220"/>
      <c r="E42" s="220"/>
      <c r="F42" s="80">
        <f>'Анализ РБ'!F42+'Анализ РБ'!F199+'Анал КБ Админ-хоз.'!F42+'Анал КБ Админ-хоз.'!F198+'Анал КБ Субв.'!F42+'Анал КБ Субв.'!F197</f>
        <v>0</v>
      </c>
      <c r="G42" s="80">
        <f>'Анализ РБ'!G42+'Анализ РБ'!G199+'Анал КБ Админ-хоз.'!G42+'Анал КБ Админ-хоз.'!G198+'Анал КБ Субв.'!G42+'Анал КБ Субв.'!G197</f>
        <v>0</v>
      </c>
      <c r="H42" s="80">
        <f>'Анализ РБ'!H42+'Анализ РБ'!H199+'Анал КБ Админ-хоз.'!H42+'Анал КБ Админ-хоз.'!H198+'Анал КБ Субв.'!H42+'Анал КБ Субв.'!H197</f>
        <v>0</v>
      </c>
      <c r="I42" s="80">
        <f>'Анализ РБ'!I42+'Анализ РБ'!I199+'Анал КБ Админ-хоз.'!I42+'Анал КБ Админ-хоз.'!I198+'Анал КБ Субв.'!I42+'Анал КБ Субв.'!I197</f>
        <v>0</v>
      </c>
      <c r="J42" s="80">
        <f>'Анализ РБ'!J42+'Анализ РБ'!J199+'Анал КБ Админ-хоз.'!J42+'Анал КБ Админ-хоз.'!J198+'Анал КБ Субв.'!J42+'Анал КБ Субв.'!J197</f>
        <v>0</v>
      </c>
      <c r="K42" s="80">
        <f>'Анализ РБ'!K42+'Анализ РБ'!K199+'Анал КБ Админ-хоз.'!K42+'Анал КБ Админ-хоз.'!K198+'Анал КБ Субв.'!K42+'Анал КБ Субв.'!K197</f>
        <v>0</v>
      </c>
      <c r="L42" s="80">
        <f>'Анализ РБ'!L42+'Анализ РБ'!L199+'Анал КБ Админ-хоз.'!L42+'Анал КБ Админ-хоз.'!L198+'Анал КБ Субв.'!L42+'Анал КБ Субв.'!L197</f>
        <v>0</v>
      </c>
    </row>
    <row r="43" spans="1:12" ht="15">
      <c r="A43" s="38" t="s">
        <v>49</v>
      </c>
      <c r="B43" s="16" t="s">
        <v>13</v>
      </c>
      <c r="C43" s="16" t="s">
        <v>14</v>
      </c>
      <c r="D43" s="220"/>
      <c r="E43" s="220"/>
      <c r="F43" s="80">
        <f>'Анализ РБ'!F43+'Анализ РБ'!F200+'Анал КБ Админ-хоз.'!F43+'Анал КБ Админ-хоз.'!F199+'Анал КБ Субв.'!F43+'Анал КБ Субв.'!F198</f>
        <v>0</v>
      </c>
      <c r="G43" s="80">
        <f>'Анализ РБ'!G43+'Анализ РБ'!G200+'Анал КБ Админ-хоз.'!G43+'Анал КБ Админ-хоз.'!G199+'Анал КБ Субв.'!G43+'Анал КБ Субв.'!G198</f>
        <v>0</v>
      </c>
      <c r="H43" s="80">
        <f>'Анализ РБ'!H43+'Анализ РБ'!H200+'Анал КБ Админ-хоз.'!H43+'Анал КБ Админ-хоз.'!H199+'Анал КБ Субв.'!H43+'Анал КБ Субв.'!H198</f>
        <v>0</v>
      </c>
      <c r="I43" s="80">
        <f>'Анализ РБ'!I43+'Анализ РБ'!I200+'Анал КБ Админ-хоз.'!I43+'Анал КБ Админ-хоз.'!I199+'Анал КБ Субв.'!I43+'Анал КБ Субв.'!I198</f>
        <v>0</v>
      </c>
      <c r="J43" s="80">
        <f>'Анализ РБ'!J43+'Анализ РБ'!J200+'Анал КБ Админ-хоз.'!J43+'Анал КБ Админ-хоз.'!J199+'Анал КБ Субв.'!J43+'Анал КБ Субв.'!J198</f>
        <v>0</v>
      </c>
      <c r="K43" s="80">
        <f>'Анализ РБ'!K43+'Анализ РБ'!K200+'Анал КБ Админ-хоз.'!K43+'Анал КБ Админ-хоз.'!K199+'Анал КБ Субв.'!K43+'Анал КБ Субв.'!K198</f>
        <v>0</v>
      </c>
      <c r="L43" s="80">
        <f>'Анализ РБ'!L43+'Анализ РБ'!L200+'Анал КБ Админ-хоз.'!L43+'Анал КБ Админ-хоз.'!L199+'Анал КБ Субв.'!L43+'Анал КБ Субв.'!L198</f>
        <v>0</v>
      </c>
    </row>
    <row r="44" spans="1:12" ht="15">
      <c r="A44" s="23" t="s">
        <v>50</v>
      </c>
      <c r="B44" s="16" t="s">
        <v>13</v>
      </c>
      <c r="C44" s="16" t="s">
        <v>14</v>
      </c>
      <c r="D44" s="220"/>
      <c r="E44" s="220"/>
      <c r="F44" s="80">
        <f>'Анализ РБ'!F44+'Анализ РБ'!F201+'Анал КБ Админ-хоз.'!F44+'Анал КБ Админ-хоз.'!F200+'Анал КБ Субв.'!F44+'Анал КБ Субв.'!F199</f>
        <v>0</v>
      </c>
      <c r="G44" s="80">
        <f>'Анализ РБ'!G44+'Анализ РБ'!G201+'Анал КБ Админ-хоз.'!G44+'Анал КБ Админ-хоз.'!G200+'Анал КБ Субв.'!G44+'Анал КБ Субв.'!G199</f>
        <v>0</v>
      </c>
      <c r="H44" s="80">
        <f>'Анализ РБ'!H44+'Анализ РБ'!H201+'Анал КБ Админ-хоз.'!H44+'Анал КБ Админ-хоз.'!H200+'Анал КБ Субв.'!H44+'Анал КБ Субв.'!H199</f>
        <v>0</v>
      </c>
      <c r="I44" s="80">
        <f>'Анализ РБ'!I44+'Анализ РБ'!I201+'Анал КБ Админ-хоз.'!I44+'Анал КБ Админ-хоз.'!I200+'Анал КБ Субв.'!I44+'Анал КБ Субв.'!I199</f>
        <v>0</v>
      </c>
      <c r="J44" s="80">
        <f>'Анализ РБ'!J44+'Анализ РБ'!J201+'Анал КБ Админ-хоз.'!J44+'Анал КБ Админ-хоз.'!J200+'Анал КБ Субв.'!J44+'Анал КБ Субв.'!J199</f>
        <v>0</v>
      </c>
      <c r="K44" s="80">
        <f>'Анализ РБ'!K44+'Анализ РБ'!K201+'Анал КБ Админ-хоз.'!K44+'Анал КБ Админ-хоз.'!K200+'Анал КБ Субв.'!K44+'Анал КБ Субв.'!K199</f>
        <v>0</v>
      </c>
      <c r="L44" s="80">
        <f>'Анализ РБ'!L44+'Анализ РБ'!L201+'Анал КБ Админ-хоз.'!L44+'Анал КБ Админ-хоз.'!L200+'Анал КБ Субв.'!L44+'Анал КБ Субв.'!L199</f>
        <v>0</v>
      </c>
    </row>
    <row r="45" spans="1:12" ht="15">
      <c r="A45" s="38" t="s">
        <v>51</v>
      </c>
      <c r="B45" s="16" t="s">
        <v>13</v>
      </c>
      <c r="C45" s="16" t="s">
        <v>14</v>
      </c>
      <c r="D45" s="220"/>
      <c r="E45" s="220"/>
      <c r="F45" s="80">
        <f>'Анализ РБ'!F45+'Анализ РБ'!F202+'Анал КБ Админ-хоз.'!F45+'Анал КБ Админ-хоз.'!F201+'Анал КБ Субв.'!F45+'Анал КБ Субв.'!F200</f>
        <v>0</v>
      </c>
      <c r="G45" s="80">
        <f>'Анализ РБ'!G45+'Анализ РБ'!G202+'Анал КБ Админ-хоз.'!G45+'Анал КБ Админ-хоз.'!G201+'Анал КБ Субв.'!G45+'Анал КБ Субв.'!G200</f>
        <v>0</v>
      </c>
      <c r="H45" s="80">
        <f>'Анализ РБ'!H45+'Анализ РБ'!H202+'Анал КБ Админ-хоз.'!H45+'Анал КБ Админ-хоз.'!H201+'Анал КБ Субв.'!H45+'Анал КБ Субв.'!H200</f>
        <v>0</v>
      </c>
      <c r="I45" s="80">
        <f>'Анализ РБ'!I45+'Анализ РБ'!I202+'Анал КБ Админ-хоз.'!I45+'Анал КБ Админ-хоз.'!I201+'Анал КБ Субв.'!I45+'Анал КБ Субв.'!I200</f>
        <v>0</v>
      </c>
      <c r="J45" s="80">
        <f>'Анализ РБ'!J45+'Анализ РБ'!J202+'Анал КБ Админ-хоз.'!J45+'Анал КБ Админ-хоз.'!J201+'Анал КБ Субв.'!J45+'Анал КБ Субв.'!J200</f>
        <v>0</v>
      </c>
      <c r="K45" s="80">
        <f>'Анализ РБ'!K45+'Анализ РБ'!K202+'Анал КБ Админ-хоз.'!K45+'Анал КБ Админ-хоз.'!K201+'Анал КБ Субв.'!K45+'Анал КБ Субв.'!K200</f>
        <v>0</v>
      </c>
      <c r="L45" s="80">
        <f>'Анализ РБ'!L45+'Анализ РБ'!L202+'Анал КБ Админ-хоз.'!L45+'Анал КБ Админ-хоз.'!L201+'Анал КБ Субв.'!L45+'Анал КБ Субв.'!L200</f>
        <v>0</v>
      </c>
    </row>
    <row r="46" spans="1:12" ht="15">
      <c r="A46" s="35" t="s">
        <v>52</v>
      </c>
      <c r="B46" s="32" t="s">
        <v>13</v>
      </c>
      <c r="C46" s="32" t="s">
        <v>14</v>
      </c>
      <c r="D46" s="220"/>
      <c r="E46" s="220"/>
      <c r="F46" s="80">
        <f>'Анализ РБ'!F46+'Анализ РБ'!F203+'Анал КБ Админ-хоз.'!F46+'Анал КБ Админ-хоз.'!F202+'Анал КБ Субв.'!F46+'Анал КБ Субв.'!F201</f>
        <v>0</v>
      </c>
      <c r="G46" s="80">
        <f>'Анализ РБ'!G46+'Анализ РБ'!G203+'Анал КБ Админ-хоз.'!G46+'Анал КБ Админ-хоз.'!G202+'Анал КБ Субв.'!G46+'Анал КБ Субв.'!G201</f>
        <v>0</v>
      </c>
      <c r="H46" s="80">
        <f>'Анализ РБ'!H46+'Анализ РБ'!H203+'Анал КБ Админ-хоз.'!H46+'Анал КБ Админ-хоз.'!H202+'Анал КБ Субв.'!H46+'Анал КБ Субв.'!H201</f>
        <v>0</v>
      </c>
      <c r="I46" s="80">
        <f>'Анализ РБ'!I46+'Анализ РБ'!I203+'Анал КБ Админ-хоз.'!I46+'Анал КБ Админ-хоз.'!I202+'Анал КБ Субв.'!I46+'Анал КБ Субв.'!I201</f>
        <v>0</v>
      </c>
      <c r="J46" s="80">
        <f>'Анализ РБ'!J46+'Анализ РБ'!J203+'Анал КБ Админ-хоз.'!J46+'Анал КБ Админ-хоз.'!J202+'Анал КБ Субв.'!J46+'Анал КБ Субв.'!J201</f>
        <v>0</v>
      </c>
      <c r="K46" s="80">
        <f>'Анализ РБ'!K46+'Анализ РБ'!K203+'Анал КБ Админ-хоз.'!K46+'Анал КБ Админ-хоз.'!K202+'Анал КБ Субв.'!K46+'Анал КБ Субв.'!K201</f>
        <v>0</v>
      </c>
      <c r="L46" s="80">
        <f>'Анализ РБ'!L46+'Анализ РБ'!L203+'Анал КБ Админ-хоз.'!L46+'Анал КБ Админ-хоз.'!L202+'Анал КБ Субв.'!L46+'Анал КБ Субв.'!L201</f>
        <v>0</v>
      </c>
    </row>
    <row r="47" spans="1:12" ht="15">
      <c r="A47" s="23" t="s">
        <v>53</v>
      </c>
      <c r="B47" s="16" t="s">
        <v>13</v>
      </c>
      <c r="C47" s="16" t="s">
        <v>14</v>
      </c>
      <c r="D47" s="220"/>
      <c r="E47" s="220"/>
      <c r="F47" s="80">
        <f>'Анализ РБ'!F47+'Анализ РБ'!F204+'Анал КБ Админ-хоз.'!F47+'Анал КБ Админ-хоз.'!F203+'Анал КБ Субв.'!F47+'Анал КБ Субв.'!F202</f>
        <v>0</v>
      </c>
      <c r="G47" s="80">
        <f>'Анализ РБ'!G47+'Анализ РБ'!G204+'Анал КБ Админ-хоз.'!G47+'Анал КБ Админ-хоз.'!G203+'Анал КБ Субв.'!G47+'Анал КБ Субв.'!G202</f>
        <v>20000</v>
      </c>
      <c r="H47" s="80">
        <f>'Анализ РБ'!H47+'Анализ РБ'!H204+'Анал КБ Админ-хоз.'!H47+'Анал КБ Админ-хоз.'!H203+'Анал КБ Субв.'!H47+'Анал КБ Субв.'!H202</f>
        <v>0</v>
      </c>
      <c r="I47" s="80">
        <f>'Анализ РБ'!I47+'Анализ РБ'!I204+'Анал КБ Админ-хоз.'!I47+'Анал КБ Админ-хоз.'!I203+'Анал КБ Субв.'!I47+'Анал КБ Субв.'!I202</f>
        <v>20000</v>
      </c>
      <c r="J47" s="80">
        <f>'Анализ РБ'!J47+'Анализ РБ'!J204+'Анал КБ Админ-хоз.'!J47+'Анал КБ Админ-хоз.'!J203+'Анал КБ Субв.'!J47+'Анал КБ Субв.'!J202</f>
        <v>0</v>
      </c>
      <c r="K47" s="80">
        <f>'Анализ РБ'!K47+'Анализ РБ'!K204+'Анал КБ Админ-хоз.'!K47+'Анал КБ Админ-хоз.'!K203+'Анал КБ Субв.'!K47+'Анал КБ Субв.'!K202</f>
        <v>0</v>
      </c>
      <c r="L47" s="80">
        <f>'Анализ РБ'!L47+'Анализ РБ'!L204+'Анал КБ Админ-хоз.'!L47+'Анал КБ Админ-хоз.'!L203+'Анал КБ Субв.'!L47+'Анал КБ Субв.'!L202</f>
        <v>20000</v>
      </c>
    </row>
    <row r="48" spans="1:12" ht="15">
      <c r="A48" s="23" t="s">
        <v>54</v>
      </c>
      <c r="B48" s="16" t="s">
        <v>13</v>
      </c>
      <c r="C48" s="16" t="s">
        <v>14</v>
      </c>
      <c r="D48" s="220"/>
      <c r="E48" s="220"/>
      <c r="F48" s="80">
        <f>'Анализ РБ'!F48+'Анализ РБ'!F205+'Анал КБ Админ-хоз.'!F48+'Анал КБ Админ-хоз.'!F204+'Анал КБ Субв.'!F48+'Анал КБ Субв.'!F203</f>
        <v>0</v>
      </c>
      <c r="G48" s="80">
        <f>'Анализ РБ'!G48+'Анализ РБ'!G205+'Анал КБ Админ-хоз.'!G48+'Анал КБ Админ-хоз.'!G204+'Анал КБ Субв.'!G48+'Анал КБ Субв.'!G203</f>
        <v>1563.76</v>
      </c>
      <c r="H48" s="80">
        <f>'Анализ РБ'!H48+'Анализ РБ'!H205+'Анал КБ Админ-хоз.'!H48+'Анал КБ Админ-хоз.'!H204+'Анал КБ Субв.'!H48+'Анал КБ Субв.'!H203</f>
        <v>0</v>
      </c>
      <c r="I48" s="80">
        <f>'Анализ РБ'!I48+'Анализ РБ'!I205+'Анал КБ Админ-хоз.'!I48+'Анал КБ Админ-хоз.'!I204+'Анал КБ Субв.'!I48+'Анал КБ Субв.'!I203</f>
        <v>1563</v>
      </c>
      <c r="J48" s="80">
        <f>'Анализ РБ'!J48+'Анализ РБ'!J205+'Анал КБ Админ-хоз.'!J48+'Анал КБ Админ-хоз.'!J204+'Анал КБ Субв.'!J48+'Анал КБ Субв.'!J203</f>
        <v>0.7599999999999909</v>
      </c>
      <c r="K48" s="80">
        <f>'Анализ РБ'!K48+'Анализ РБ'!K205+'Анал КБ Админ-хоз.'!K48+'Анал КБ Админ-хоз.'!K204+'Анал КБ Субв.'!K48+'Анал КБ Субв.'!K203</f>
        <v>0</v>
      </c>
      <c r="L48" s="80">
        <f>'Анализ РБ'!L48+'Анализ РБ'!L205+'Анал КБ Админ-хоз.'!L48+'Анал КБ Админ-хоз.'!L204+'Анал КБ Субв.'!L48+'Анал КБ Субв.'!L203</f>
        <v>1563.76</v>
      </c>
    </row>
    <row r="49" spans="1:12" ht="15" customHeight="1">
      <c r="A49" s="23" t="s">
        <v>55</v>
      </c>
      <c r="B49" s="16" t="s">
        <v>13</v>
      </c>
      <c r="C49" s="16" t="s">
        <v>14</v>
      </c>
      <c r="D49" s="220"/>
      <c r="E49" s="220"/>
      <c r="F49" s="80">
        <f>'Анализ РБ'!F49+'Анализ РБ'!F206+'Анал КБ Админ-хоз.'!F49+'Анал КБ Админ-хоз.'!F205+'Анал КБ Субв.'!F49+'Анал КБ Субв.'!F204</f>
        <v>0</v>
      </c>
      <c r="G49" s="80">
        <f>'Анализ РБ'!G49+'Анализ РБ'!G206+'Анал КБ Админ-хоз.'!G49+'Анал КБ Админ-хоз.'!G205+'Анал КБ Субв.'!G49+'Анал КБ Субв.'!G204</f>
        <v>0</v>
      </c>
      <c r="H49" s="80">
        <f>'Анализ РБ'!H49+'Анализ РБ'!H206+'Анал КБ Админ-хоз.'!H49+'Анал КБ Админ-хоз.'!H205+'Анал КБ Субв.'!H49+'Анал КБ Субв.'!H204</f>
        <v>0</v>
      </c>
      <c r="I49" s="80">
        <f>'Анализ РБ'!I49+'Анализ РБ'!I206+'Анал КБ Админ-хоз.'!I49+'Анал КБ Админ-хоз.'!I205+'Анал КБ Субв.'!I49+'Анал КБ Субв.'!I204</f>
        <v>0</v>
      </c>
      <c r="J49" s="80">
        <f>'Анализ РБ'!J49+'Анализ РБ'!J206+'Анал КБ Админ-хоз.'!J49+'Анал КБ Админ-хоз.'!J205+'Анал КБ Субв.'!J49+'Анал КБ Субв.'!J204</f>
        <v>0</v>
      </c>
      <c r="K49" s="80">
        <f>'Анализ РБ'!K49+'Анализ РБ'!K206+'Анал КБ Админ-хоз.'!K49+'Анал КБ Админ-хоз.'!K205+'Анал КБ Субв.'!K49+'Анал КБ Субв.'!K204</f>
        <v>0</v>
      </c>
      <c r="L49" s="80">
        <f>'Анализ РБ'!L49+'Анализ РБ'!L206+'Анал КБ Админ-хоз.'!L49+'Анал КБ Админ-хоз.'!L205+'Анал КБ Субв.'!L49+'Анал КБ Субв.'!L204</f>
        <v>0</v>
      </c>
    </row>
    <row r="50" spans="1:12" ht="15">
      <c r="A50" s="23" t="s">
        <v>56</v>
      </c>
      <c r="B50" s="16" t="s">
        <v>13</v>
      </c>
      <c r="C50" s="16" t="s">
        <v>14</v>
      </c>
      <c r="D50" s="220"/>
      <c r="E50" s="220"/>
      <c r="F50" s="80">
        <f>'Анализ РБ'!F50+'Анализ РБ'!F207+'Анал КБ Админ-хоз.'!F50+'Анал КБ Админ-хоз.'!F206+'Анал КБ Субв.'!F50+'Анал КБ Субв.'!F205</f>
        <v>0</v>
      </c>
      <c r="G50" s="80">
        <f>'Анализ РБ'!G50+'Анализ РБ'!G207+'Анал КБ Админ-хоз.'!G50+'Анал КБ Админ-хоз.'!G206+'Анал КБ Субв.'!G50+'Анал КБ Субв.'!G205</f>
        <v>0</v>
      </c>
      <c r="H50" s="80">
        <f>'Анализ РБ'!H50+'Анализ РБ'!H207+'Анал КБ Админ-хоз.'!H50+'Анал КБ Админ-хоз.'!H206+'Анал КБ Субв.'!H50+'Анал КБ Субв.'!H205</f>
        <v>0</v>
      </c>
      <c r="I50" s="80">
        <f>'Анализ РБ'!I50+'Анализ РБ'!I207+'Анал КБ Админ-хоз.'!I50+'Анал КБ Админ-хоз.'!I206+'Анал КБ Субв.'!I50+'Анал КБ Субв.'!I205</f>
        <v>0</v>
      </c>
      <c r="J50" s="80">
        <f>'Анализ РБ'!J50+'Анализ РБ'!J207+'Анал КБ Админ-хоз.'!J50+'Анал КБ Админ-хоз.'!J206+'Анал КБ Субв.'!J50+'Анал КБ Субв.'!J205</f>
        <v>0</v>
      </c>
      <c r="K50" s="80">
        <f>'Анализ РБ'!K50+'Анализ РБ'!K207+'Анал КБ Админ-хоз.'!K50+'Анал КБ Админ-хоз.'!K206+'Анал КБ Субв.'!K50+'Анал КБ Субв.'!K205</f>
        <v>0</v>
      </c>
      <c r="L50" s="80">
        <f>'Анализ РБ'!L50+'Анализ РБ'!L207+'Анал КБ Админ-хоз.'!L50+'Анал КБ Админ-хоз.'!L206+'Анал КБ Субв.'!L50+'Анал КБ Субв.'!L205</f>
        <v>0</v>
      </c>
    </row>
    <row r="51" spans="1:12" ht="15">
      <c r="A51" s="38" t="s">
        <v>57</v>
      </c>
      <c r="B51" s="16" t="s">
        <v>13</v>
      </c>
      <c r="C51" s="16" t="s">
        <v>14</v>
      </c>
      <c r="D51" s="220"/>
      <c r="E51" s="220"/>
      <c r="F51" s="80">
        <f>'Анализ РБ'!F51+'Анализ РБ'!F208+'Анал КБ Админ-хоз.'!F51+'Анал КБ Админ-хоз.'!F207+'Анал КБ Субв.'!F51+'Анал КБ Субв.'!F206</f>
        <v>0</v>
      </c>
      <c r="G51" s="80">
        <f>'Анализ РБ'!G51+'Анализ РБ'!G208+'Анал КБ Админ-хоз.'!G51+'Анал КБ Админ-хоз.'!G207+'Анал КБ Субв.'!G51+'Анал КБ Субв.'!G206</f>
        <v>0</v>
      </c>
      <c r="H51" s="80">
        <f>'Анализ РБ'!H51+'Анализ РБ'!H208+'Анал КБ Админ-хоз.'!H51+'Анал КБ Админ-хоз.'!H207+'Анал КБ Субв.'!H51+'Анал КБ Субв.'!H206</f>
        <v>0</v>
      </c>
      <c r="I51" s="80">
        <f>'Анализ РБ'!I51+'Анализ РБ'!I208+'Анал КБ Админ-хоз.'!I51+'Анал КБ Админ-хоз.'!I207+'Анал КБ Субв.'!I51+'Анал КБ Субв.'!I206</f>
        <v>0</v>
      </c>
      <c r="J51" s="80">
        <f>'Анализ РБ'!J51+'Анализ РБ'!J208+'Анал КБ Админ-хоз.'!J51+'Анал КБ Админ-хоз.'!J207+'Анал КБ Субв.'!J51+'Анал КБ Субв.'!J206</f>
        <v>0</v>
      </c>
      <c r="K51" s="80">
        <f>'Анализ РБ'!K51+'Анализ РБ'!K208+'Анал КБ Админ-хоз.'!K51+'Анал КБ Админ-хоз.'!K207+'Анал КБ Субв.'!K51+'Анал КБ Субв.'!K206</f>
        <v>0</v>
      </c>
      <c r="L51" s="80">
        <f>'Анализ РБ'!L51+'Анализ РБ'!L208+'Анал КБ Админ-хоз.'!L51+'Анал КБ Админ-хоз.'!L207+'Анал КБ Субв.'!L51+'Анал КБ Субв.'!L206</f>
        <v>0</v>
      </c>
    </row>
    <row r="52" spans="1:12" ht="15">
      <c r="A52" s="23"/>
      <c r="B52" s="16" t="s">
        <v>59</v>
      </c>
      <c r="C52" s="16" t="s">
        <v>14</v>
      </c>
      <c r="D52" s="220"/>
      <c r="E52" s="220"/>
      <c r="F52" s="80">
        <f>'Анализ РБ'!F52+'Анализ РБ'!F209+'Анал КБ Админ-хоз.'!F52+'Анал КБ Админ-хоз.'!F208+'Анал КБ Субв.'!F52+'Анал КБ Субв.'!F207</f>
        <v>0</v>
      </c>
      <c r="G52" s="80">
        <f>'Анализ РБ'!G52+'Анализ РБ'!G209+'Анал КБ Админ-хоз.'!G52+'Анал КБ Админ-хоз.'!G208+'Анал КБ Субв.'!G52+'Анал КБ Субв.'!G207</f>
        <v>0</v>
      </c>
      <c r="H52" s="80">
        <f>'Анализ РБ'!H52+'Анализ РБ'!H209+'Анал КБ Админ-хоз.'!H52+'Анал КБ Админ-хоз.'!H208+'Анал КБ Субв.'!H52+'Анал КБ Субв.'!H207</f>
        <v>0</v>
      </c>
      <c r="I52" s="80">
        <f>'Анализ РБ'!I52+'Анализ РБ'!I209+'Анал КБ Админ-хоз.'!I52+'Анал КБ Админ-хоз.'!I208+'Анал КБ Субв.'!I52+'Анал КБ Субв.'!I207</f>
        <v>0</v>
      </c>
      <c r="J52" s="80">
        <f>'Анализ РБ'!J52+'Анализ РБ'!J209+'Анал КБ Админ-хоз.'!J52+'Анал КБ Админ-хоз.'!J208+'Анал КБ Субв.'!J52+'Анал КБ Субв.'!J207</f>
        <v>0</v>
      </c>
      <c r="K52" s="80">
        <f>'Анализ РБ'!K52+'Анализ РБ'!K209+'Анал КБ Админ-хоз.'!K52+'Анал КБ Админ-хоз.'!K208+'Анал КБ Субв.'!K52+'Анал КБ Субв.'!K207</f>
        <v>0</v>
      </c>
      <c r="L52" s="80">
        <f>'Анализ РБ'!L52+'Анализ РБ'!L209+'Анал КБ Админ-хоз.'!L52+'Анал КБ Админ-хоз.'!L208+'Анал КБ Субв.'!L52+'Анал КБ Субв.'!L207</f>
        <v>0</v>
      </c>
    </row>
    <row r="53" spans="1:12" ht="15">
      <c r="A53" s="38" t="s">
        <v>60</v>
      </c>
      <c r="B53" s="16" t="s">
        <v>13</v>
      </c>
      <c r="C53" s="16" t="s">
        <v>14</v>
      </c>
      <c r="D53" s="220"/>
      <c r="E53" s="220"/>
      <c r="F53" s="80">
        <f>'Анализ РБ'!F53+'Анализ РБ'!F210+'Анал КБ Админ-хоз.'!F53+'Анал КБ Админ-хоз.'!F209+'Анал КБ Субв.'!F53+'Анал КБ Субв.'!F208</f>
        <v>0</v>
      </c>
      <c r="G53" s="80">
        <f>'Анализ РБ'!G53+'Анализ РБ'!G210+'Анал КБ Админ-хоз.'!G53+'Анал КБ Админ-хоз.'!G209+'Анал КБ Субв.'!G53+'Анал КБ Субв.'!G208</f>
        <v>0</v>
      </c>
      <c r="H53" s="80">
        <f>'Анализ РБ'!H53+'Анализ РБ'!H210+'Анал КБ Админ-хоз.'!H53+'Анал КБ Админ-хоз.'!H209+'Анал КБ Субв.'!H53+'Анал КБ Субв.'!H208</f>
        <v>0</v>
      </c>
      <c r="I53" s="80">
        <f>'Анализ РБ'!I53+'Анализ РБ'!I210+'Анал КБ Админ-хоз.'!I53+'Анал КБ Админ-хоз.'!I209+'Анал КБ Субв.'!I53+'Анал КБ Субв.'!I208</f>
        <v>0</v>
      </c>
      <c r="J53" s="80">
        <f>'Анализ РБ'!J53+'Анализ РБ'!J210+'Анал КБ Админ-хоз.'!J53+'Анал КБ Админ-хоз.'!J209+'Анал КБ Субв.'!J53+'Анал КБ Субв.'!J208</f>
        <v>0</v>
      </c>
      <c r="K53" s="80">
        <f>'Анализ РБ'!K53+'Анализ РБ'!K210+'Анал КБ Админ-хоз.'!K53+'Анал КБ Админ-хоз.'!K209+'Анал КБ Субв.'!K53+'Анал КБ Субв.'!K208</f>
        <v>0</v>
      </c>
      <c r="L53" s="80">
        <f>'Анализ РБ'!L53+'Анализ РБ'!L210+'Анал КБ Админ-хоз.'!L53+'Анал КБ Админ-хоз.'!L209+'Анал КБ Субв.'!L53+'Анал КБ Субв.'!L208</f>
        <v>0</v>
      </c>
    </row>
    <row r="54" spans="1:12" ht="15">
      <c r="A54" s="23" t="s">
        <v>198</v>
      </c>
      <c r="B54" s="16" t="s">
        <v>13</v>
      </c>
      <c r="C54" s="16" t="s">
        <v>14</v>
      </c>
      <c r="D54" s="220"/>
      <c r="E54" s="220"/>
      <c r="F54" s="80">
        <f>'Анализ РБ'!F54+'Анализ РБ'!F211+'Анал КБ Админ-хоз.'!F54+'Анал КБ Админ-хоз.'!F210+'Анал КБ Субв.'!F54+'Анал КБ Субв.'!F209</f>
        <v>0</v>
      </c>
      <c r="G54" s="80">
        <f>'Анализ РБ'!G54+'Анализ РБ'!G211+'Анал КБ Админ-хоз.'!G54+'Анал КБ Админ-хоз.'!G210+'Анал КБ Субв.'!G54+'Анал КБ Субв.'!G209+'Иные цели'!G9</f>
        <v>61622</v>
      </c>
      <c r="H54" s="80">
        <f>'Анализ РБ'!H54+'Анализ РБ'!H211+'Анал КБ Админ-хоз.'!H54+'Анал КБ Админ-хоз.'!H210+'Анал КБ Субв.'!H54+'Анал КБ Субв.'!H209</f>
        <v>0</v>
      </c>
      <c r="I54" s="80">
        <f>'Анализ РБ'!I54+'Анализ РБ'!I211+'Анал КБ Админ-хоз.'!I54+'Анал КБ Админ-хоз.'!I210+'Анал КБ Субв.'!I54+'Анал КБ Субв.'!I209</f>
        <v>0</v>
      </c>
      <c r="J54" s="80">
        <f>'Анализ РБ'!J54+'Анализ РБ'!J211+'Анал КБ Админ-хоз.'!J54+'Анал КБ Админ-хоз.'!J210+'Анал КБ Субв.'!J54+'Анал КБ Субв.'!J209</f>
        <v>0</v>
      </c>
      <c r="K54" s="80">
        <f>'Анализ РБ'!K54+'Анализ РБ'!K211+'Анал КБ Админ-хоз.'!K54+'Анал КБ Админ-хоз.'!K210+'Анал КБ Субв.'!K54+'Анал КБ Субв.'!K209</f>
        <v>0</v>
      </c>
      <c r="L54" s="80">
        <f>'Анализ РБ'!L54+'Анализ РБ'!L211+'Анал КБ Админ-хоз.'!L54+'Анал КБ Админ-хоз.'!L210+'Анал КБ Субв.'!L54+'Анал КБ Субв.'!L209</f>
        <v>0</v>
      </c>
    </row>
    <row r="55" spans="1:12" ht="15">
      <c r="A55" s="38"/>
      <c r="B55" s="16" t="s">
        <v>13</v>
      </c>
      <c r="C55" s="16" t="s">
        <v>14</v>
      </c>
      <c r="D55" s="220"/>
      <c r="E55" s="220"/>
      <c r="F55" s="80">
        <f>'Анализ РБ'!F55+'Анализ РБ'!F212+'Анал КБ Админ-хоз.'!F55+'Анал КБ Админ-хоз.'!F211+'Анал КБ Субв.'!F55+'Анал КБ Субв.'!F210</f>
        <v>0</v>
      </c>
      <c r="G55" s="80">
        <f>'Анализ РБ'!G55+'Анализ РБ'!G212+'Анал КБ Админ-хоз.'!G55+'Анал КБ Админ-хоз.'!G211+'Анал КБ Субв.'!G55+'Анал КБ Субв.'!G210</f>
        <v>0</v>
      </c>
      <c r="H55" s="80">
        <f>'Анализ РБ'!H55+'Анализ РБ'!H212+'Анал КБ Админ-хоз.'!H55+'Анал КБ Админ-хоз.'!H211+'Анал КБ Субв.'!H55+'Анал КБ Субв.'!H210</f>
        <v>0</v>
      </c>
      <c r="I55" s="80">
        <f>'Анализ РБ'!I55+'Анализ РБ'!I212+'Анал КБ Админ-хоз.'!I55+'Анал КБ Админ-хоз.'!I211+'Анал КБ Субв.'!I55+'Анал КБ Субв.'!I210</f>
        <v>0</v>
      </c>
      <c r="J55" s="80">
        <f>'Анализ РБ'!J55+'Анализ РБ'!J212+'Анал КБ Админ-хоз.'!J55+'Анал КБ Админ-хоз.'!J211+'Анал КБ Субв.'!J55+'Анал КБ Субв.'!J210</f>
        <v>0</v>
      </c>
      <c r="K55" s="80">
        <f>'Анализ РБ'!K55+'Анализ РБ'!K212+'Анал КБ Админ-хоз.'!K55+'Анал КБ Админ-хоз.'!K211+'Анал КБ Субв.'!K55+'Анал КБ Субв.'!K210</f>
        <v>0</v>
      </c>
      <c r="L55" s="80">
        <f>'Анализ РБ'!L55+'Анализ РБ'!L212+'Анал КБ Админ-хоз.'!L55+'Анал КБ Админ-хоз.'!L211+'Анал КБ Субв.'!L55+'Анал КБ Субв.'!L210</f>
        <v>0</v>
      </c>
    </row>
    <row r="56" spans="1:12" ht="15">
      <c r="A56" s="23"/>
      <c r="B56" s="16" t="s">
        <v>59</v>
      </c>
      <c r="C56" s="16" t="s">
        <v>14</v>
      </c>
      <c r="D56" s="220"/>
      <c r="E56" s="220"/>
      <c r="F56" s="80">
        <f>'Анализ РБ'!F56+'Анализ РБ'!F213+'Анал КБ Админ-хоз.'!F56+'Анал КБ Админ-хоз.'!F212+'Анал КБ Субв.'!F56+'Анал КБ Субв.'!F211</f>
        <v>0</v>
      </c>
      <c r="G56" s="80">
        <f>'Анализ РБ'!G56+'Анализ РБ'!G213+'Анал КБ Админ-хоз.'!G56+'Анал КБ Админ-хоз.'!G212+'Анал КБ Субв.'!G56+'Анал КБ Субв.'!G211</f>
        <v>0</v>
      </c>
      <c r="H56" s="80">
        <f>'Анализ РБ'!H56+'Анализ РБ'!H213+'Анал КБ Админ-хоз.'!H56+'Анал КБ Админ-хоз.'!H212+'Анал КБ Субв.'!H56+'Анал КБ Субв.'!H211</f>
        <v>0</v>
      </c>
      <c r="I56" s="80">
        <f>'Анализ РБ'!I56+'Анализ РБ'!I213+'Анал КБ Админ-хоз.'!I56+'Анал КБ Админ-хоз.'!I212+'Анал КБ Субв.'!I56+'Анал КБ Субв.'!I211</f>
        <v>0</v>
      </c>
      <c r="J56" s="80">
        <f>'Анализ РБ'!J56+'Анализ РБ'!J213+'Анал КБ Админ-хоз.'!J56+'Анал КБ Админ-хоз.'!J212+'Анал КБ Субв.'!J56+'Анал КБ Субв.'!J211</f>
        <v>0</v>
      </c>
      <c r="K56" s="80">
        <f>'Анализ РБ'!K56+'Анализ РБ'!K213+'Анал КБ Админ-хоз.'!K56+'Анал КБ Админ-хоз.'!K212+'Анал КБ Субв.'!K56+'Анал КБ Субв.'!K211</f>
        <v>0</v>
      </c>
      <c r="L56" s="80">
        <f>'Анализ РБ'!L56+'Анализ РБ'!L213+'Анал КБ Админ-хоз.'!L56+'Анал КБ Админ-хоз.'!L212+'Анал КБ Субв.'!L56+'Анал КБ Субв.'!L211</f>
        <v>0</v>
      </c>
    </row>
    <row r="57" spans="1:12" ht="15">
      <c r="A57" s="38"/>
      <c r="B57" s="16" t="s">
        <v>13</v>
      </c>
      <c r="C57" s="16" t="s">
        <v>14</v>
      </c>
      <c r="D57" s="220"/>
      <c r="E57" s="220"/>
      <c r="F57" s="80">
        <f>'Анализ РБ'!F57+'Анализ РБ'!F214+'Анал КБ Админ-хоз.'!F57+'Анал КБ Админ-хоз.'!F213+'Анал КБ Субв.'!F57+'Анал КБ Субв.'!F212</f>
        <v>0</v>
      </c>
      <c r="G57" s="80">
        <f>'Анализ РБ'!G57+'Анализ РБ'!G214+'Анал КБ Админ-хоз.'!G57+'Анал КБ Админ-хоз.'!G213+'Анал КБ Субв.'!G57+'Анал КБ Субв.'!G212</f>
        <v>0</v>
      </c>
      <c r="H57" s="80">
        <f>'Анализ РБ'!H57+'Анализ РБ'!H214+'Анал КБ Админ-хоз.'!H57+'Анал КБ Админ-хоз.'!H213+'Анал КБ Субв.'!H57+'Анал КБ Субв.'!H212</f>
        <v>0</v>
      </c>
      <c r="I57" s="80">
        <f>'Анализ РБ'!I57+'Анализ РБ'!I214+'Анал КБ Админ-хоз.'!I57+'Анал КБ Админ-хоз.'!I213+'Анал КБ Субв.'!I57+'Анал КБ Субв.'!I212</f>
        <v>0</v>
      </c>
      <c r="J57" s="80">
        <f>'Анализ РБ'!J57+'Анализ РБ'!J214+'Анал КБ Админ-хоз.'!J57+'Анал КБ Админ-хоз.'!J213+'Анал КБ Субв.'!J57+'Анал КБ Субв.'!J212</f>
        <v>0</v>
      </c>
      <c r="K57" s="80">
        <f>'Анализ РБ'!K57+'Анализ РБ'!K214+'Анал КБ Админ-хоз.'!K57+'Анал КБ Админ-хоз.'!K213+'Анал КБ Субв.'!K57+'Анал КБ Субв.'!K212</f>
        <v>0</v>
      </c>
      <c r="L57" s="80">
        <f>'Анализ РБ'!L57+'Анализ РБ'!L214+'Анал КБ Админ-хоз.'!L57+'Анал КБ Админ-хоз.'!L213+'Анал КБ Субв.'!L57+'Анал КБ Субв.'!L212</f>
        <v>0</v>
      </c>
    </row>
    <row r="58" spans="1:14" ht="15" customHeight="1">
      <c r="A58" s="221" t="s">
        <v>61</v>
      </c>
      <c r="B58" s="221"/>
      <c r="C58" s="221"/>
      <c r="D58" s="220"/>
      <c r="E58" s="209">
        <f>G39+G40+G41+G42+G43+G44+G45+G46+G47+G48+G49+G50+G51+G52+G53+G54+G55+G57</f>
        <v>106826.28</v>
      </c>
      <c r="F58" s="209"/>
      <c r="G58" s="209"/>
      <c r="H58" s="89">
        <f>H39+H40+H41+H42+H43+H45+H46+H47+H48+H49+H50+H51+H52+H53+H54+H55+H57</f>
        <v>0</v>
      </c>
      <c r="I58" s="86">
        <f>I39+I40+I41+I42+I43+I45+I46+I47+I48+I49+I50+I51+I52+I53+I54+I55+I57</f>
        <v>45203.520000000004</v>
      </c>
      <c r="J58" s="86">
        <f>E58-I58-H58</f>
        <v>61622.759999999995</v>
      </c>
      <c r="K58" s="87">
        <f>K39+K40+K41+K42+K43+K45+K46+K47+K48+K49+K50+K51+K52+K53+K54+K55+K57</f>
        <v>0</v>
      </c>
      <c r="L58" s="87">
        <f>E58-K58</f>
        <v>106826.28</v>
      </c>
      <c r="M58" s="128"/>
      <c r="N58" s="104"/>
    </row>
    <row r="59" spans="1:12" ht="15">
      <c r="A59" s="213" t="s">
        <v>23</v>
      </c>
      <c r="B59" s="213"/>
      <c r="C59" s="213"/>
      <c r="D59" s="213"/>
      <c r="E59" s="213"/>
      <c r="F59" s="88"/>
      <c r="G59" s="89"/>
      <c r="H59" s="89"/>
      <c r="I59" s="81"/>
      <c r="J59" s="81"/>
      <c r="K59" s="82"/>
      <c r="L59" s="82"/>
    </row>
    <row r="60" spans="1:12" ht="15">
      <c r="A60" s="35" t="s">
        <v>62</v>
      </c>
      <c r="B60" s="32" t="s">
        <v>13</v>
      </c>
      <c r="C60" s="32" t="s">
        <v>14</v>
      </c>
      <c r="D60" s="220">
        <v>244</v>
      </c>
      <c r="E60" s="220">
        <v>226</v>
      </c>
      <c r="F60" s="90">
        <f>'Анализ РБ'!F60+'Анализ РБ'!F217+'Анал КБ Админ-хоз.'!F60+'Анал КБ Админ-хоз.'!F216+'Анал КБ Субв.'!F60+'Анал КБ Субв.'!F215</f>
        <v>0</v>
      </c>
      <c r="G60" s="90">
        <f>'Анализ РБ'!G60+'Анализ РБ'!G217+'Анал КБ Админ-хоз.'!G60+'Анал КБ Админ-хоз.'!G216+'Анал КБ Субв.'!G60+'Анал КБ Субв.'!G215</f>
        <v>10000</v>
      </c>
      <c r="H60" s="90">
        <f>'Анализ РБ'!H60+'Анализ РБ'!H217+'Анал КБ Админ-хоз.'!H60+'Анал КБ Админ-хоз.'!H216+'Анал КБ Субв.'!H60+'Анал КБ Субв.'!H215</f>
        <v>0</v>
      </c>
      <c r="I60" s="90">
        <f>'Анализ РБ'!I60+'Анализ РБ'!I217+'Анал КБ Админ-хоз.'!I60+'Анал КБ Админ-хоз.'!I216+'Анал КБ Субв.'!I60+'Анал КБ Субв.'!I215</f>
        <v>0</v>
      </c>
      <c r="J60" s="90">
        <f>'Анализ РБ'!J60+'Анализ РБ'!J217+'Анал КБ Админ-хоз.'!J60+'Анал КБ Админ-хоз.'!J216+'Анал КБ Субв.'!J60+'Анал КБ Субв.'!J215</f>
        <v>10000</v>
      </c>
      <c r="K60" s="90">
        <f>'Анализ РБ'!K60+'Анализ РБ'!K217+'Анал КБ Админ-хоз.'!K60+'Анал КБ Админ-хоз.'!K216+'Анал КБ Субв.'!K60+'Анал КБ Субв.'!K215</f>
        <v>0</v>
      </c>
      <c r="L60" s="90">
        <f>'Анализ РБ'!L60+'Анализ РБ'!L217+'Анал КБ Админ-хоз.'!L60+'Анал КБ Админ-хоз.'!L216+'Анал КБ Субв.'!L60+'Анал КБ Субв.'!L215</f>
        <v>10000</v>
      </c>
    </row>
    <row r="61" spans="1:12" ht="15">
      <c r="A61" s="23" t="s">
        <v>63</v>
      </c>
      <c r="B61" s="16" t="s">
        <v>13</v>
      </c>
      <c r="C61" s="16" t="s">
        <v>14</v>
      </c>
      <c r="D61" s="220"/>
      <c r="E61" s="220"/>
      <c r="F61" s="90">
        <f>'Анализ РБ'!F61+'Анализ РБ'!F218+'Анал КБ Админ-хоз.'!F61+'Анал КБ Админ-хоз.'!F217+'Анал КБ Субв.'!F61+'Анал КБ Субв.'!F216</f>
        <v>0</v>
      </c>
      <c r="G61" s="90">
        <f>'Анализ РБ'!G61+'Анализ РБ'!G218+'Анал КБ Админ-хоз.'!G61+'Анал КБ Админ-хоз.'!G217+'Анал КБ Субв.'!G61+'Анал КБ Субв.'!G216</f>
        <v>0</v>
      </c>
      <c r="H61" s="90">
        <f>'Анализ РБ'!H61+'Анализ РБ'!H218+'Анал КБ Админ-хоз.'!H61+'Анал КБ Админ-хоз.'!H217+'Анал КБ Субв.'!H61+'Анал КБ Субв.'!H216</f>
        <v>0</v>
      </c>
      <c r="I61" s="90">
        <f>'Анализ РБ'!I61+'Анализ РБ'!I218+'Анал КБ Админ-хоз.'!I61+'Анал КБ Админ-хоз.'!I217+'Анал КБ Субв.'!I61+'Анал КБ Субв.'!I216</f>
        <v>0</v>
      </c>
      <c r="J61" s="90">
        <f>'Анализ РБ'!J61+'Анализ РБ'!J218+'Анал КБ Админ-хоз.'!J61+'Анал КБ Админ-хоз.'!J217+'Анал КБ Субв.'!J61+'Анал КБ Субв.'!J216</f>
        <v>0</v>
      </c>
      <c r="K61" s="90">
        <f>'Анализ РБ'!K61+'Анализ РБ'!K218+'Анал КБ Админ-хоз.'!K61+'Анал КБ Админ-хоз.'!K217+'Анал КБ Субв.'!K61+'Анал КБ Субв.'!K216</f>
        <v>0</v>
      </c>
      <c r="L61" s="90">
        <f>'Анализ РБ'!L61+'Анализ РБ'!L218+'Анал КБ Админ-хоз.'!L61+'Анал КБ Админ-хоз.'!L217+'Анал КБ Субв.'!L61+'Анал КБ Субв.'!L216</f>
        <v>0</v>
      </c>
    </row>
    <row r="62" spans="1:12" ht="15">
      <c r="A62" s="23" t="s">
        <v>64</v>
      </c>
      <c r="B62" s="16" t="s">
        <v>13</v>
      </c>
      <c r="C62" s="16" t="s">
        <v>14</v>
      </c>
      <c r="D62" s="220"/>
      <c r="E62" s="220"/>
      <c r="F62" s="90">
        <f>'Анализ РБ'!F62+'Анализ РБ'!F219+'Анал КБ Админ-хоз.'!F62+'Анал КБ Админ-хоз.'!F218+'Анал КБ Субв.'!F62+'Анал КБ Субв.'!F217</f>
        <v>0</v>
      </c>
      <c r="G62" s="90">
        <f>'Анализ РБ'!G62+'Анализ РБ'!G219+'Анал КБ Админ-хоз.'!G62+'Анал КБ Админ-хоз.'!G218+'Анал КБ Субв.'!G62+'Анал КБ Субв.'!G217</f>
        <v>0</v>
      </c>
      <c r="H62" s="90">
        <f>'Анализ РБ'!H62+'Анализ РБ'!H219+'Анал КБ Админ-хоз.'!H62+'Анал КБ Админ-хоз.'!H218+'Анал КБ Субв.'!H62+'Анал КБ Субв.'!H217</f>
        <v>0</v>
      </c>
      <c r="I62" s="90">
        <f>'Анализ РБ'!I62+'Анализ РБ'!I219+'Анал КБ Админ-хоз.'!I62+'Анал КБ Админ-хоз.'!I218+'Анал КБ Субв.'!I62+'Анал КБ Субв.'!I217</f>
        <v>0</v>
      </c>
      <c r="J62" s="90">
        <f>'Анализ РБ'!J62+'Анализ РБ'!J219+'Анал КБ Админ-хоз.'!J62+'Анал КБ Админ-хоз.'!J218+'Анал КБ Субв.'!J62+'Анал КБ Субв.'!J217</f>
        <v>0</v>
      </c>
      <c r="K62" s="90">
        <f>'Анализ РБ'!K62+'Анализ РБ'!K219+'Анал КБ Админ-хоз.'!K62+'Анал КБ Админ-хоз.'!K218+'Анал КБ Субв.'!K62+'Анал КБ Субв.'!K217</f>
        <v>0</v>
      </c>
      <c r="L62" s="90">
        <f>'Анализ РБ'!L62+'Анализ РБ'!L219+'Анал КБ Админ-хоз.'!L62+'Анал КБ Админ-хоз.'!L218+'Анал КБ Субв.'!L62+'Анал КБ Субв.'!L217</f>
        <v>0</v>
      </c>
    </row>
    <row r="63" spans="1:12" ht="15">
      <c r="A63" s="23" t="s">
        <v>65</v>
      </c>
      <c r="B63" s="16" t="s">
        <v>13</v>
      </c>
      <c r="C63" s="16" t="s">
        <v>14</v>
      </c>
      <c r="D63" s="220"/>
      <c r="E63" s="220"/>
      <c r="F63" s="90">
        <f>'Анализ РБ'!F63+'Анализ РБ'!F220+'Анал КБ Админ-хоз.'!F63+'Анал КБ Админ-хоз.'!F219+'Анал КБ Субв.'!F63+'Анал КБ Субв.'!F218</f>
        <v>0</v>
      </c>
      <c r="G63" s="90">
        <f>'Анализ РБ'!G63+'Анализ РБ'!G220+'Анал КБ Админ-хоз.'!G63+'Анал КБ Админ-хоз.'!G219+'Анал КБ Субв.'!G63+'Анал КБ Субв.'!G218</f>
        <v>452731.48</v>
      </c>
      <c r="H63" s="90">
        <f>'Анализ РБ'!H63+'Анализ РБ'!H220+'Анал КБ Админ-хоз.'!H63+'Анал КБ Админ-хоз.'!H219+'Анал КБ Субв.'!H63+'Анал КБ Субв.'!H218</f>
        <v>0</v>
      </c>
      <c r="I63" s="90">
        <f>'Анализ РБ'!I63+'Анализ РБ'!I220+'Анал КБ Админ-хоз.'!I63+'Анал КБ Админ-хоз.'!I219+'Анал КБ Субв.'!I63+'Анал КБ Субв.'!I218</f>
        <v>0</v>
      </c>
      <c r="J63" s="90">
        <f>'Анализ РБ'!J63+'Анализ РБ'!J220+'Анал КБ Админ-хоз.'!J63+'Анал КБ Админ-хоз.'!J219+'Анал КБ Субв.'!J63+'Анал КБ Субв.'!J218</f>
        <v>452731.48</v>
      </c>
      <c r="K63" s="90">
        <f>'Анализ РБ'!K63+'Анализ РБ'!K220+'Анал КБ Админ-хоз.'!K63+'Анал КБ Админ-хоз.'!K219+'Анал КБ Субв.'!K63+'Анал КБ Субв.'!K218</f>
        <v>0</v>
      </c>
      <c r="L63" s="90">
        <f>'Анализ РБ'!L63+'Анализ РБ'!L220+'Анал КБ Админ-хоз.'!L63+'Анал КБ Админ-хоз.'!L219+'Анал КБ Субв.'!L63+'Анал КБ Субв.'!L218</f>
        <v>452731.48</v>
      </c>
    </row>
    <row r="64" spans="1:12" ht="15">
      <c r="A64" s="23" t="s">
        <v>66</v>
      </c>
      <c r="B64" s="16" t="s">
        <v>13</v>
      </c>
      <c r="C64" s="16" t="s">
        <v>14</v>
      </c>
      <c r="D64" s="220"/>
      <c r="E64" s="220"/>
      <c r="F64" s="90">
        <f>'Анализ РБ'!F64+'Анализ РБ'!F221+'Анал КБ Админ-хоз.'!F64+'Анал КБ Админ-хоз.'!F220+'Анал КБ Субв.'!F64+'Анал КБ Субв.'!F219</f>
        <v>0</v>
      </c>
      <c r="G64" s="90">
        <f>'Анализ РБ'!G64+'Анализ РБ'!G221+'Анал КБ Админ-хоз.'!G64+'Анал КБ Админ-хоз.'!G220+'Анал КБ Субв.'!G64+'Анал КБ Субв.'!G219</f>
        <v>62500</v>
      </c>
      <c r="H64" s="90">
        <f>'Анализ РБ'!H64+'Анализ РБ'!H221+'Анал КБ Админ-хоз.'!H64+'Анал КБ Админ-хоз.'!H220+'Анал КБ Субв.'!H64+'Анал КБ Субв.'!H219</f>
        <v>0</v>
      </c>
      <c r="I64" s="90">
        <f>'Анализ РБ'!I64+'Анализ РБ'!I221+'Анал КБ Админ-хоз.'!I64+'Анал КБ Админ-хоз.'!I220+'Анал КБ Субв.'!I64+'Анал КБ Субв.'!I219</f>
        <v>0</v>
      </c>
      <c r="J64" s="90">
        <f>'Анализ РБ'!J64+'Анализ РБ'!J221+'Анал КБ Админ-хоз.'!J64+'Анал КБ Админ-хоз.'!J220+'Анал КБ Субв.'!J64+'Анал КБ Субв.'!J219</f>
        <v>62500</v>
      </c>
      <c r="K64" s="90">
        <f>'Анализ РБ'!K64+'Анализ РБ'!K221+'Анал КБ Админ-хоз.'!K64+'Анал КБ Админ-хоз.'!K220+'Анал КБ Субв.'!K64+'Анал КБ Субв.'!K219</f>
        <v>0</v>
      </c>
      <c r="L64" s="90">
        <f>'Анализ РБ'!L64+'Анализ РБ'!L221+'Анал КБ Админ-хоз.'!L64+'Анал КБ Админ-хоз.'!L220+'Анал КБ Субв.'!L64+'Анал КБ Субв.'!L219</f>
        <v>62500</v>
      </c>
    </row>
    <row r="65" spans="1:12" ht="15" customHeight="1">
      <c r="A65" s="23" t="s">
        <v>67</v>
      </c>
      <c r="B65" s="16" t="s">
        <v>13</v>
      </c>
      <c r="C65" s="16" t="s">
        <v>14</v>
      </c>
      <c r="D65" s="220"/>
      <c r="E65" s="220"/>
      <c r="F65" s="90">
        <f>'Анализ РБ'!F65+'Анализ РБ'!F222+'Анал КБ Админ-хоз.'!F65+'Анал КБ Админ-хоз.'!F221+'Анал КБ Субв.'!F65+'Анал КБ Субв.'!F220</f>
        <v>0</v>
      </c>
      <c r="G65" s="90">
        <f>'Анализ РБ'!G65+'Анализ РБ'!G222+'Анал КБ Админ-хоз.'!G65+'Анал КБ Админ-хоз.'!G221+'Анал КБ Субв.'!G65+'Анал КБ Субв.'!G220</f>
        <v>0</v>
      </c>
      <c r="H65" s="90">
        <f>'Анализ РБ'!H65+'Анализ РБ'!H222+'Анал КБ Админ-хоз.'!H65+'Анал КБ Админ-хоз.'!H221+'Анал КБ Субв.'!H65+'Анал КБ Субв.'!H220</f>
        <v>0</v>
      </c>
      <c r="I65" s="90">
        <f>'Анализ РБ'!I65+'Анализ РБ'!I222+'Анал КБ Админ-хоз.'!I65+'Анал КБ Админ-хоз.'!I221+'Анал КБ Субв.'!I65+'Анал КБ Субв.'!I220</f>
        <v>0</v>
      </c>
      <c r="J65" s="90">
        <f>'Анализ РБ'!J65+'Анализ РБ'!J222+'Анал КБ Админ-хоз.'!J65+'Анал КБ Админ-хоз.'!J221+'Анал КБ Субв.'!J65+'Анал КБ Субв.'!J220</f>
        <v>0</v>
      </c>
      <c r="K65" s="90">
        <f>'Анализ РБ'!K65+'Анализ РБ'!K222+'Анал КБ Админ-хоз.'!K65+'Анал КБ Админ-хоз.'!K221+'Анал КБ Субв.'!K65+'Анал КБ Субв.'!K220</f>
        <v>0</v>
      </c>
      <c r="L65" s="90">
        <f>'Анализ РБ'!L65+'Анализ РБ'!L222+'Анал КБ Админ-хоз.'!L65+'Анал КБ Админ-хоз.'!L221+'Анал КБ Субв.'!L65+'Анал КБ Субв.'!L220</f>
        <v>0</v>
      </c>
    </row>
    <row r="66" spans="1:12" ht="15" customHeight="1">
      <c r="A66" s="35" t="s">
        <v>73</v>
      </c>
      <c r="B66" s="32"/>
      <c r="C66" s="32"/>
      <c r="D66" s="220"/>
      <c r="E66" s="220"/>
      <c r="F66" s="90">
        <f>'Анализ РБ'!F66+'Анализ РБ'!F223+'Анал КБ Админ-хоз.'!F66+'Анал КБ Админ-хоз.'!F222+'Анал КБ Субв.'!F66+'Анал КБ Субв.'!F221</f>
        <v>0</v>
      </c>
      <c r="G66" s="90">
        <f>'Анализ РБ'!G66+'Анализ РБ'!G223+'Анал КБ Админ-хоз.'!G66+'Анал КБ Админ-хоз.'!G222+'Анал КБ Субв.'!G66+'Анал КБ Субв.'!G221</f>
        <v>0</v>
      </c>
      <c r="H66" s="90">
        <f>'Анализ РБ'!H66+'Анализ РБ'!H223+'Анал КБ Админ-хоз.'!H66+'Анал КБ Админ-хоз.'!H222+'Анал КБ Субв.'!H66+'Анал КБ Субв.'!H221</f>
        <v>0</v>
      </c>
      <c r="I66" s="90">
        <f>'Анализ РБ'!I66+'Анализ РБ'!I223+'Анал КБ Админ-хоз.'!I66+'Анал КБ Админ-хоз.'!I222+'Анал КБ Субв.'!I66+'Анал КБ Субв.'!I221</f>
        <v>0</v>
      </c>
      <c r="J66" s="90">
        <f>'Анализ РБ'!J66+'Анализ РБ'!J223+'Анал КБ Админ-хоз.'!J66+'Анал КБ Админ-хоз.'!J222+'Анал КБ Субв.'!J66+'Анал КБ Субв.'!J221</f>
        <v>0</v>
      </c>
      <c r="K66" s="90">
        <f>'Анализ РБ'!K66+'Анализ РБ'!K223+'Анал КБ Админ-хоз.'!K66+'Анал КБ Админ-хоз.'!K222+'Анал КБ Субв.'!K66+'Анал КБ Субв.'!K221</f>
        <v>0</v>
      </c>
      <c r="L66" s="90">
        <f>'Анализ РБ'!L66+'Анализ РБ'!L223+'Анал КБ Админ-хоз.'!L66+'Анал КБ Админ-хоз.'!L222+'Анал КБ Субв.'!L66+'Анал КБ Субв.'!L221</f>
        <v>0</v>
      </c>
    </row>
    <row r="67" spans="1:12" ht="15" customHeight="1">
      <c r="A67" s="35" t="s">
        <v>68</v>
      </c>
      <c r="B67" s="32" t="s">
        <v>13</v>
      </c>
      <c r="C67" s="32" t="s">
        <v>14</v>
      </c>
      <c r="D67" s="220"/>
      <c r="E67" s="220"/>
      <c r="F67" s="90">
        <f>'Анализ РБ'!F67+'Анализ РБ'!F223+'Анал КБ Админ-хоз.'!F67+'Анал КБ Админ-хоз.'!F222+'Анал КБ Субв.'!F67+'Анал КБ Субв.'!F221</f>
        <v>0</v>
      </c>
      <c r="G67" s="90">
        <f>'Анализ РБ'!G67+'Анализ РБ'!G223+'Анал КБ Админ-хоз.'!G67+'Анал КБ Админ-хоз.'!G222+'Анал КБ Субв.'!G67+'Анал КБ Субв.'!G221</f>
        <v>0</v>
      </c>
      <c r="H67" s="90">
        <f>'Анализ РБ'!H67+'Анализ РБ'!H223+'Анал КБ Админ-хоз.'!H67+'Анал КБ Админ-хоз.'!H222+'Анал КБ Субв.'!H67+'Анал КБ Субв.'!H221</f>
        <v>0</v>
      </c>
      <c r="I67" s="90">
        <f>'Анализ РБ'!I67+'Анализ РБ'!I223+'Анал КБ Админ-хоз.'!I67+'Анал КБ Админ-хоз.'!I222+'Анал КБ Субв.'!I67+'Анал КБ Субв.'!I221</f>
        <v>0</v>
      </c>
      <c r="J67" s="90">
        <f>'Анализ РБ'!J67+'Анализ РБ'!J224+'Анал КБ Админ-хоз.'!J67+'Анал КБ Админ-хоз.'!J223+'Анал КБ Субв.'!J67+'Анал КБ Субв.'!J222</f>
        <v>0</v>
      </c>
      <c r="K67" s="90">
        <f>'Анализ РБ'!K67+'Анализ РБ'!K224+'Анал КБ Админ-хоз.'!K67+'Анал КБ Админ-хоз.'!K223+'Анал КБ Субв.'!K67+'Анал КБ Субв.'!K222</f>
        <v>0</v>
      </c>
      <c r="L67" s="90">
        <f>'Анализ РБ'!L67+'Анализ РБ'!L224+'Анал КБ Админ-хоз.'!L67+'Анал КБ Админ-хоз.'!L223+'Анал КБ Субв.'!L67+'Анал КБ Субв.'!L222</f>
        <v>0</v>
      </c>
    </row>
    <row r="68" spans="1:12" ht="15">
      <c r="A68" s="23" t="s">
        <v>69</v>
      </c>
      <c r="B68" s="16" t="s">
        <v>13</v>
      </c>
      <c r="C68" s="16" t="s">
        <v>14</v>
      </c>
      <c r="D68" s="220"/>
      <c r="E68" s="220"/>
      <c r="F68" s="90">
        <f>'Анализ РБ'!F68+'Анализ РБ'!F224+'Анал КБ Админ-хоз.'!F68+'Анал КБ Админ-хоз.'!F223+'Анал КБ Субв.'!F68+'Анал КБ Субв.'!F222</f>
        <v>0</v>
      </c>
      <c r="G68" s="90">
        <f>'Анализ РБ'!G68+'Анализ РБ'!G224+'Анал КБ Админ-хоз.'!G68+'Анал КБ Админ-хоз.'!G223+'Анал КБ Субв.'!G68+'Анал КБ Субв.'!G222</f>
        <v>0</v>
      </c>
      <c r="H68" s="90">
        <f>'Анализ РБ'!H68+'Анализ РБ'!H224+'Анал КБ Админ-хоз.'!H68+'Анал КБ Админ-хоз.'!H223+'Анал КБ Субв.'!H68+'Анал КБ Субв.'!H222</f>
        <v>0</v>
      </c>
      <c r="I68" s="90">
        <f>'Анализ РБ'!I68+'Анализ РБ'!I224+'Анал КБ Админ-хоз.'!I68+'Анал КБ Админ-хоз.'!I223+'Анал КБ Субв.'!I68+'Анал КБ Субв.'!I222</f>
        <v>0</v>
      </c>
      <c r="J68" s="90">
        <f>'Анализ РБ'!J68+'Анализ РБ'!J225+'Анал КБ Админ-хоз.'!J68+'Анал КБ Админ-хоз.'!J224+'Анал КБ Субв.'!J68+'Анал КБ Субв.'!J223</f>
        <v>0</v>
      </c>
      <c r="K68" s="90">
        <f>'Анализ РБ'!K68+'Анализ РБ'!K225+'Анал КБ Админ-хоз.'!K68+'Анал КБ Админ-хоз.'!K224+'Анал КБ Субв.'!K68+'Анал КБ Субв.'!K223</f>
        <v>0</v>
      </c>
      <c r="L68" s="90">
        <f>'Анализ РБ'!L68+'Анализ РБ'!L225+'Анал КБ Админ-хоз.'!L68+'Анал КБ Админ-хоз.'!L224+'Анал КБ Субв.'!L68+'Анал КБ Субв.'!L223</f>
        <v>0</v>
      </c>
    </row>
    <row r="69" spans="1:12" ht="15" customHeight="1">
      <c r="A69" s="23"/>
      <c r="B69" s="16" t="s">
        <v>13</v>
      </c>
      <c r="C69" s="16" t="s">
        <v>14</v>
      </c>
      <c r="D69" s="220"/>
      <c r="E69" s="220"/>
      <c r="F69" s="90">
        <f>'Анализ РБ'!F69+'Анализ РБ'!F225+'Анал КБ Админ-хоз.'!F69+'Анал КБ Админ-хоз.'!F224+'Анал КБ Субв.'!F69+'Анал КБ Субв.'!F223</f>
        <v>0</v>
      </c>
      <c r="G69" s="90">
        <f>'Анализ РБ'!G69+'Анализ РБ'!G225+'Анал КБ Админ-хоз.'!G69+'Анал КБ Админ-хоз.'!G224+'Анал КБ Субв.'!G69+'Анал КБ Субв.'!G223</f>
        <v>0</v>
      </c>
      <c r="H69" s="90">
        <f>'Анализ РБ'!H69+'Анализ РБ'!H225+'Анал КБ Админ-хоз.'!H69+'Анал КБ Админ-хоз.'!H224+'Анал КБ Субв.'!H69+'Анал КБ Субв.'!H223</f>
        <v>0</v>
      </c>
      <c r="I69" s="90">
        <f>'Анализ РБ'!I69+'Анализ РБ'!I225+'Анал КБ Админ-хоз.'!I69+'Анал КБ Админ-хоз.'!I224+'Анал КБ Субв.'!I69+'Анал КБ Субв.'!I223</f>
        <v>0</v>
      </c>
      <c r="J69" s="90">
        <f>'Анализ РБ'!J69+'Анализ РБ'!J226+'Анал КБ Админ-хоз.'!J69+'Анал КБ Админ-хоз.'!J225+'Анал КБ Субв.'!J69+'Анал КБ Субв.'!J224</f>
        <v>0</v>
      </c>
      <c r="K69" s="90">
        <f>'Анализ РБ'!K69+'Анализ РБ'!K226+'Анал КБ Админ-хоз.'!K69+'Анал КБ Админ-хоз.'!K225+'Анал КБ Субв.'!K69+'Анал КБ Субв.'!K224</f>
        <v>0</v>
      </c>
      <c r="L69" s="90">
        <f>'Анализ РБ'!L69+'Анализ РБ'!L226+'Анал КБ Админ-хоз.'!L69+'Анал КБ Админ-хоз.'!L225+'Анал КБ Субв.'!L69+'Анал КБ Субв.'!L224</f>
        <v>0</v>
      </c>
    </row>
    <row r="70" spans="1:12" ht="15" customHeight="1">
      <c r="A70" s="23" t="s">
        <v>70</v>
      </c>
      <c r="B70" s="16" t="s">
        <v>13</v>
      </c>
      <c r="C70" s="16" t="s">
        <v>14</v>
      </c>
      <c r="D70" s="220"/>
      <c r="E70" s="220"/>
      <c r="F70" s="90">
        <f>'Анализ РБ'!F70+'Анализ РБ'!F226+'Анал КБ Админ-хоз.'!F70+'Анал КБ Админ-хоз.'!F225+'Анал КБ Субв.'!F70+'Анал КБ Субв.'!F224</f>
        <v>0</v>
      </c>
      <c r="G70" s="90">
        <f>'Анализ РБ'!G70+'Анализ РБ'!G226+'Анал КБ Админ-хоз.'!G70+'Анал КБ Админ-хоз.'!G225+'Анал КБ Субв.'!G70+'Анал КБ Субв.'!G224</f>
        <v>65000</v>
      </c>
      <c r="H70" s="90">
        <f>'Анализ РБ'!H70+'Анализ РБ'!H226+'Анал КБ Админ-хоз.'!H70+'Анал КБ Админ-хоз.'!H225+'Анал КБ Субв.'!H70+'Анал КБ Субв.'!H224</f>
        <v>0</v>
      </c>
      <c r="I70" s="90">
        <f>'Анализ РБ'!I70+'Анализ РБ'!I226+'Анал КБ Админ-хоз.'!I70+'Анал КБ Админ-хоз.'!I225+'Анал КБ Субв.'!I70+'Анал КБ Субв.'!I224</f>
        <v>0</v>
      </c>
      <c r="J70" s="90">
        <f>'Анализ РБ'!J70+'Анализ РБ'!J227+'Анал КБ Админ-хоз.'!J70+'Анал КБ Админ-хоз.'!J226+'Анал КБ Субв.'!J70+'Анал КБ Субв.'!J225</f>
        <v>65000</v>
      </c>
      <c r="K70" s="90">
        <f>'Анализ РБ'!K70+'Анализ РБ'!K227+'Анал КБ Админ-хоз.'!K70+'Анал КБ Админ-хоз.'!K226+'Анал КБ Субв.'!K70+'Анал КБ Субв.'!K225</f>
        <v>0</v>
      </c>
      <c r="L70" s="90">
        <f>'Анализ РБ'!L70+'Анализ РБ'!L227+'Анал КБ Админ-хоз.'!L70+'Анал КБ Админ-хоз.'!L226+'Анал КБ Субв.'!L70+'Анал КБ Субв.'!L225</f>
        <v>65000</v>
      </c>
    </row>
    <row r="71" spans="1:12" ht="15">
      <c r="A71" s="23" t="s">
        <v>71</v>
      </c>
      <c r="B71" s="16" t="s">
        <v>13</v>
      </c>
      <c r="C71" s="16" t="s">
        <v>14</v>
      </c>
      <c r="D71" s="220"/>
      <c r="E71" s="220"/>
      <c r="F71" s="90">
        <f>'Анализ РБ'!F71+'Анализ РБ'!F227+'Анал КБ Админ-хоз.'!F71+'Анал КБ Админ-хоз.'!F226+'Анал КБ Субв.'!F71+'Анал КБ Субв.'!F225</f>
        <v>0</v>
      </c>
      <c r="G71" s="90">
        <f>'Анализ РБ'!G71+'Анализ РБ'!G227+'Анал КБ Админ-хоз.'!G71+'Анал КБ Админ-хоз.'!G226+'Анал КБ Субв.'!G71+'Анал КБ Субв.'!G225</f>
        <v>0</v>
      </c>
      <c r="H71" s="90">
        <f>'Анализ РБ'!H71+'Анализ РБ'!H227+'Анал КБ Админ-хоз.'!H71+'Анал КБ Админ-хоз.'!H226+'Анал КБ Субв.'!H71+'Анал КБ Субв.'!H225</f>
        <v>0</v>
      </c>
      <c r="I71" s="90">
        <f>'Анализ РБ'!I71+'Анализ РБ'!I227+'Анал КБ Админ-хоз.'!I71+'Анал КБ Админ-хоз.'!I226+'Анал КБ Субв.'!I71+'Анал КБ Субв.'!I225</f>
        <v>0</v>
      </c>
      <c r="J71" s="90">
        <f>'Анализ РБ'!J71+'Анализ РБ'!J228+'Анал КБ Админ-хоз.'!J71+'Анал КБ Админ-хоз.'!J227+'Анал КБ Субв.'!J71+'Анал КБ Субв.'!J226</f>
        <v>0</v>
      </c>
      <c r="K71" s="90">
        <f>'Анализ РБ'!K71+'Анализ РБ'!K228+'Анал КБ Админ-хоз.'!K71+'Анал КБ Админ-хоз.'!K227+'Анал КБ Субв.'!K71+'Анал КБ Субв.'!K226</f>
        <v>0</v>
      </c>
      <c r="L71" s="90">
        <f>'Анализ РБ'!L71+'Анализ РБ'!L228+'Анал КБ Админ-хоз.'!L71+'Анал КБ Админ-хоз.'!L227+'Анал КБ Субв.'!L71+'Анал КБ Субв.'!L226</f>
        <v>0</v>
      </c>
    </row>
    <row r="72" spans="1:12" ht="15" customHeight="1">
      <c r="A72" s="23"/>
      <c r="B72" s="16" t="s">
        <v>13</v>
      </c>
      <c r="C72" s="16" t="s">
        <v>14</v>
      </c>
      <c r="D72" s="220"/>
      <c r="E72" s="220"/>
      <c r="F72" s="90">
        <f>'Анализ РБ'!F72+'Анализ РБ'!F228+'Анал КБ Админ-хоз.'!F72+'Анал КБ Админ-хоз.'!F227+'Анал КБ Субв.'!F72+'Анал КБ Субв.'!F226</f>
        <v>0</v>
      </c>
      <c r="G72" s="90">
        <f>'Анализ РБ'!G72+'Анализ РБ'!G228+'Анал КБ Админ-хоз.'!G72+'Анал КБ Админ-хоз.'!G227+'Анал КБ Субв.'!G72+'Анал КБ Субв.'!G226</f>
        <v>0</v>
      </c>
      <c r="H72" s="90">
        <f>'Анализ РБ'!H72+'Анализ РБ'!H228+'Анал КБ Админ-хоз.'!H72+'Анал КБ Админ-хоз.'!H227+'Анал КБ Субв.'!H72+'Анал КБ Субв.'!H226</f>
        <v>0</v>
      </c>
      <c r="I72" s="90">
        <f>'Анализ РБ'!I72+'Анализ РБ'!I228+'Анал КБ Админ-хоз.'!I72+'Анал КБ Админ-хоз.'!I227+'Анал КБ Субв.'!I72+'Анал КБ Субв.'!I226</f>
        <v>0</v>
      </c>
      <c r="J72" s="90">
        <f>'Анализ РБ'!J72+'Анализ РБ'!J229+'Анал КБ Админ-хоз.'!J72+'Анал КБ Админ-хоз.'!J228+'Анал КБ Субв.'!J72+'Анал КБ Субв.'!J227</f>
        <v>0</v>
      </c>
      <c r="K72" s="90">
        <f>'Анализ РБ'!K72+'Анализ РБ'!K229+'Анал КБ Админ-хоз.'!K72+'Анал КБ Админ-хоз.'!K228+'Анал КБ Субв.'!K72+'Анал КБ Субв.'!K227</f>
        <v>0</v>
      </c>
      <c r="L72" s="90">
        <f>'Анализ РБ'!L72+'Анализ РБ'!L229+'Анал КБ Админ-хоз.'!L72+'Анал КБ Админ-хоз.'!L228+'Анал КБ Субв.'!L72+'Анал КБ Субв.'!L227</f>
        <v>0</v>
      </c>
    </row>
    <row r="73" spans="1:12" ht="15" customHeight="1">
      <c r="A73" s="38"/>
      <c r="B73" s="16" t="s">
        <v>13</v>
      </c>
      <c r="C73" s="16" t="s">
        <v>14</v>
      </c>
      <c r="D73" s="220"/>
      <c r="E73" s="220"/>
      <c r="F73" s="90">
        <f>'Анализ РБ'!F73+'Анализ РБ'!F229+'Анал КБ Админ-хоз.'!F73+'Анал КБ Админ-хоз.'!F228+'Анал КБ Субв.'!F73+'Анал КБ Субв.'!F227</f>
        <v>0</v>
      </c>
      <c r="G73" s="90">
        <f>'Анализ РБ'!G73+'Анализ РБ'!G229+'Анал КБ Админ-хоз.'!G73+'Анал КБ Админ-хоз.'!G228+'Анал КБ Субв.'!G73+'Анал КБ Субв.'!G227</f>
        <v>13300</v>
      </c>
      <c r="H73" s="90">
        <f>'Анализ РБ'!H73+'Анализ РБ'!H229+'Анал КБ Админ-хоз.'!H73+'Анал КБ Админ-хоз.'!H228+'Анал КБ Субв.'!H73+'Анал КБ Субв.'!H227</f>
        <v>0</v>
      </c>
      <c r="I73" s="90">
        <f>'Анализ РБ'!I73+'Анализ РБ'!I229+'Анал КБ Админ-хоз.'!I73+'Анал КБ Админ-хоз.'!I228+'Анал КБ Субв.'!I73+'Анал КБ Субв.'!I227</f>
        <v>0</v>
      </c>
      <c r="J73" s="90">
        <f>'Анализ РБ'!J73+'Анализ РБ'!J230+'Анал КБ Админ-хоз.'!J73+'Анал КБ Админ-хоз.'!J229+'Анал КБ Субв.'!J73+'Анал КБ Субв.'!J228</f>
        <v>118347</v>
      </c>
      <c r="K73" s="90">
        <f>'Анализ РБ'!K73+'Анализ РБ'!K230+'Анал КБ Админ-хоз.'!K73+'Анал КБ Админ-хоз.'!K229+'Анал КБ Субв.'!K73+'Анал КБ Субв.'!K228</f>
        <v>0</v>
      </c>
      <c r="L73" s="90">
        <f>'Анализ РБ'!L73+'Анализ РБ'!L230+'Анал КБ Админ-хоз.'!L73+'Анал КБ Админ-хоз.'!L229+'Анал КБ Субв.'!L73+'Анал КБ Субв.'!L228</f>
        <v>118347</v>
      </c>
    </row>
    <row r="74" spans="1:14" ht="13.5" customHeight="1">
      <c r="A74" s="221" t="s">
        <v>25</v>
      </c>
      <c r="B74" s="221"/>
      <c r="C74" s="221"/>
      <c r="D74" s="220"/>
      <c r="E74" s="209">
        <f>G60+G61+G62+G63+G64+G65+G66+G67+G68+G70+G69+G71+G72+G73</f>
        <v>603531.48</v>
      </c>
      <c r="F74" s="209"/>
      <c r="G74" s="209"/>
      <c r="H74" s="89">
        <f>H60+H61+H63+H64+H65+H66+H67+H68+H69+H70+H71+H72+H73</f>
        <v>0</v>
      </c>
      <c r="I74" s="86">
        <f>I60+I61+I63+I64+I65+I66+I67+I68+I70+I69+I71+I72+I73</f>
        <v>0</v>
      </c>
      <c r="J74" s="86">
        <f>E74-I74-H74</f>
        <v>603531.48</v>
      </c>
      <c r="K74" s="87">
        <f>K60+K61+K63+K64+K65+K66+K67+K68+K70+K69+K71+K72+K73</f>
        <v>0</v>
      </c>
      <c r="L74" s="87">
        <f>E74-K74</f>
        <v>603531.48</v>
      </c>
      <c r="M74" s="155"/>
      <c r="N74" s="104"/>
    </row>
    <row r="75" spans="1:12" ht="15" customHeight="1">
      <c r="A75" s="219" t="s">
        <v>72</v>
      </c>
      <c r="B75" s="219"/>
      <c r="C75" s="219"/>
      <c r="D75" s="219"/>
      <c r="E75" s="219"/>
      <c r="F75" s="88"/>
      <c r="G75" s="89"/>
      <c r="H75" s="87"/>
      <c r="I75" s="81"/>
      <c r="J75" s="81"/>
      <c r="K75" s="82"/>
      <c r="L75" s="82"/>
    </row>
    <row r="76" spans="1:12" ht="15" customHeight="1">
      <c r="A76" s="31" t="s">
        <v>73</v>
      </c>
      <c r="B76" s="32" t="s">
        <v>13</v>
      </c>
      <c r="C76" s="32" t="s">
        <v>14</v>
      </c>
      <c r="D76" s="220">
        <v>244</v>
      </c>
      <c r="E76" s="214">
        <v>227</v>
      </c>
      <c r="F76" s="80">
        <f>'Анализ РБ'!F76+'Анализ РБ'!F232+'Анал КБ Админ-хоз.'!F76+'Анал КБ Админ-хоз.'!F231+'Анал КБ Субв.'!F76+'Анал КБ Субв.'!F230</f>
        <v>0</v>
      </c>
      <c r="G76" s="80">
        <f>'Анализ РБ'!G76+'Анализ РБ'!G232+'Анал КБ Админ-хоз.'!G76+'Анал КБ Админ-хоз.'!G231+'Анал КБ Субв.'!G76+'Анал КБ Субв.'!G230</f>
        <v>0</v>
      </c>
      <c r="H76" s="80">
        <f>'Анализ РБ'!H76+'Анализ РБ'!H232+'Анал КБ Админ-хоз.'!H76+'Анал КБ Админ-хоз.'!H231+'Анал КБ Субв.'!H76+'Анал КБ Субв.'!H230</f>
        <v>0</v>
      </c>
      <c r="I76" s="80">
        <f>'Анализ РБ'!I76+'Анализ РБ'!I232+'Анал КБ Админ-хоз.'!I76+'Анал КБ Админ-хоз.'!I231+'Анал КБ Субв.'!I76+'Анал КБ Субв.'!I230</f>
        <v>0</v>
      </c>
      <c r="J76" s="80">
        <f>'Анализ РБ'!J76+'Анализ РБ'!J232+'Анал КБ Админ-хоз.'!J76+'Анал КБ Админ-хоз.'!J231+'Анал КБ Субв.'!J76+'Анал КБ Субв.'!J230</f>
        <v>0</v>
      </c>
      <c r="K76" s="80">
        <f>'Анализ РБ'!K76+'Анализ РБ'!K232+'Анал КБ Админ-хоз.'!K76+'Анал КБ Админ-хоз.'!K231+'Анал КБ Субв.'!K76+'Анал КБ Субв.'!K230</f>
        <v>0</v>
      </c>
      <c r="L76" s="80">
        <f>'Анализ РБ'!L76+'Анализ РБ'!L232+'Анал КБ Админ-хоз.'!L76+'Анал КБ Админ-хоз.'!L231+'Анал КБ Субв.'!L76+'Анал КБ Субв.'!L230</f>
        <v>0</v>
      </c>
    </row>
    <row r="77" spans="1:12" ht="15">
      <c r="A77" s="38"/>
      <c r="B77" s="16" t="s">
        <v>13</v>
      </c>
      <c r="C77" s="16" t="s">
        <v>14</v>
      </c>
      <c r="D77" s="220"/>
      <c r="E77" s="214"/>
      <c r="F77" s="80">
        <f>'Анализ РБ'!F77+'Анализ РБ'!F233+'Анал КБ Админ-хоз.'!F77+'Анал КБ Админ-хоз.'!F232+'Анал КБ Субв.'!F77+'Анал КБ Субв.'!F231</f>
        <v>0</v>
      </c>
      <c r="G77" s="80">
        <f>'Анализ РБ'!G77+'Анализ РБ'!G233+'Анал КБ Админ-хоз.'!G77+'Анал КБ Админ-хоз.'!G232+'Анал КБ Субв.'!G77+'Анал КБ Субв.'!G231</f>
        <v>0</v>
      </c>
      <c r="H77" s="80">
        <f>'Анализ РБ'!H77+'Анализ РБ'!H233+'Анал КБ Админ-хоз.'!H77+'Анал КБ Админ-хоз.'!H232+'Анал КБ Субв.'!H77+'Анал КБ Субв.'!H231</f>
        <v>0</v>
      </c>
      <c r="I77" s="80">
        <f>'Анализ РБ'!I77+'Анализ РБ'!I233+'Анал КБ Админ-хоз.'!I77+'Анал КБ Админ-хоз.'!I232+'Анал КБ Субв.'!I77+'Анал КБ Субв.'!I231</f>
        <v>0</v>
      </c>
      <c r="J77" s="80">
        <f>'Анализ РБ'!J77+'Анализ РБ'!J233+'Анал КБ Админ-хоз.'!J77+'Анал КБ Админ-хоз.'!J232+'Анал КБ Субв.'!J77+'Анал КБ Субв.'!J231</f>
        <v>0</v>
      </c>
      <c r="K77" s="80">
        <f>'Анализ РБ'!K77+'Анализ РБ'!K233+'Анал КБ Админ-хоз.'!K77+'Анал КБ Админ-хоз.'!K232+'Анал КБ Субв.'!K77+'Анал КБ Субв.'!K231</f>
        <v>0</v>
      </c>
      <c r="L77" s="80">
        <f>'Анализ РБ'!L77+'Анализ РБ'!L233+'Анал КБ Админ-хоз.'!L77+'Анал КБ Админ-хоз.'!L232+'Анал КБ Субв.'!L77+'Анал КБ Субв.'!L231</f>
        <v>0</v>
      </c>
    </row>
    <row r="78" spans="1:12" ht="15">
      <c r="A78" s="23"/>
      <c r="B78" s="16" t="s">
        <v>13</v>
      </c>
      <c r="C78" s="16" t="s">
        <v>74</v>
      </c>
      <c r="D78" s="220"/>
      <c r="E78" s="214"/>
      <c r="F78" s="80">
        <f>'Анализ РБ'!F78+'Анализ РБ'!F234+'Анал КБ Админ-хоз.'!F78+'Анал КБ Админ-хоз.'!F233+'Анал КБ Субв.'!F78+'Анал КБ Субв.'!F232</f>
        <v>0</v>
      </c>
      <c r="G78" s="80">
        <f>'Анализ РБ'!G78+'Анализ РБ'!G234+'Анал КБ Админ-хоз.'!G78+'Анал КБ Админ-хоз.'!G233+'Анал КБ Субв.'!G78+'Анал КБ Субв.'!G232</f>
        <v>0</v>
      </c>
      <c r="H78" s="80">
        <f>'Анализ РБ'!H78+'Анализ РБ'!H234+'Анал КБ Админ-хоз.'!H78+'Анал КБ Админ-хоз.'!H233+'Анал КБ Субв.'!H78+'Анал КБ Субв.'!H232</f>
        <v>0</v>
      </c>
      <c r="I78" s="80">
        <f>'Анализ РБ'!I78+'Анализ РБ'!I234+'Анал КБ Админ-хоз.'!I78+'Анал КБ Админ-хоз.'!I233+'Анал КБ Субв.'!I78+'Анал КБ Субв.'!I232</f>
        <v>0</v>
      </c>
      <c r="J78" s="80">
        <f>'Анализ РБ'!J78+'Анализ РБ'!J234+'Анал КБ Админ-хоз.'!J78+'Анал КБ Админ-хоз.'!J233+'Анал КБ Субв.'!J78+'Анал КБ Субв.'!J232</f>
        <v>0</v>
      </c>
      <c r="K78" s="80">
        <f>'Анализ РБ'!K78+'Анализ РБ'!K234+'Анал КБ Админ-хоз.'!K78+'Анал КБ Админ-хоз.'!K233+'Анал КБ Субв.'!K78+'Анал КБ Субв.'!K232</f>
        <v>0</v>
      </c>
      <c r="L78" s="80">
        <f>'Анализ РБ'!L78+'Анализ РБ'!L234+'Анал КБ Админ-хоз.'!L78+'Анал КБ Админ-хоз.'!L233+'Анал КБ Субв.'!L78+'Анал КБ Субв.'!L232</f>
        <v>0</v>
      </c>
    </row>
    <row r="79" spans="1:14" ht="15" customHeight="1">
      <c r="A79" s="221" t="s">
        <v>75</v>
      </c>
      <c r="B79" s="221"/>
      <c r="C79" s="221"/>
      <c r="D79" s="220"/>
      <c r="E79" s="216">
        <f>G77+G76+G78</f>
        <v>0</v>
      </c>
      <c r="F79" s="216"/>
      <c r="G79" s="216"/>
      <c r="H79" s="85">
        <f>H76+H77+H78</f>
        <v>0</v>
      </c>
      <c r="I79" s="81">
        <f>I76+I77+I78</f>
        <v>0</v>
      </c>
      <c r="J79" s="86">
        <f>E79-I79-H79</f>
        <v>0</v>
      </c>
      <c r="K79" s="82">
        <f>+K76+K77+K78</f>
        <v>0</v>
      </c>
      <c r="L79" s="82">
        <f>E79-K79</f>
        <v>0</v>
      </c>
      <c r="M79" s="128"/>
      <c r="N79" s="104"/>
    </row>
    <row r="80" spans="1:12" ht="15" customHeight="1">
      <c r="A80" s="219" t="s">
        <v>76</v>
      </c>
      <c r="B80" s="219"/>
      <c r="C80" s="219"/>
      <c r="D80" s="219"/>
      <c r="E80" s="219"/>
      <c r="F80" s="88"/>
      <c r="G80" s="89"/>
      <c r="H80" s="89"/>
      <c r="I80" s="81"/>
      <c r="J80" s="81"/>
      <c r="K80" s="94"/>
      <c r="L80" s="94"/>
    </row>
    <row r="81" spans="1:12" ht="15" customHeight="1">
      <c r="A81" s="35" t="s">
        <v>77</v>
      </c>
      <c r="B81" s="32" t="s">
        <v>13</v>
      </c>
      <c r="C81" s="32" t="s">
        <v>14</v>
      </c>
      <c r="D81" s="220">
        <v>244</v>
      </c>
      <c r="E81" s="228">
        <v>310</v>
      </c>
      <c r="F81" s="88">
        <f>'Анализ РБ'!F81+'Анализ РБ'!F237+'Анал КБ Админ-хоз.'!F81+'Анал КБ Админ-хоз.'!F236+'Анал КБ Субв.'!F81+'Анал КБ Субв.'!F235</f>
        <v>0</v>
      </c>
      <c r="G81" s="88">
        <f>'Анализ РБ'!G81+'Анализ РБ'!G237+'Анал КБ Админ-хоз.'!G81+'Анал КБ Админ-хоз.'!G236+'Анал КБ Субв.'!G81+'Анал КБ Субв.'!G235</f>
        <v>0</v>
      </c>
      <c r="H81" s="88">
        <f>'Анализ РБ'!H81+'Анализ РБ'!H237+'Анал КБ Админ-хоз.'!H81+'Анал КБ Админ-хоз.'!H236+'Анал КБ Субв.'!H81+'Анал КБ Субв.'!H235</f>
        <v>0</v>
      </c>
      <c r="I81" s="88">
        <f>'Анализ РБ'!I81+'Анализ РБ'!I237+'Анал КБ Админ-хоз.'!I81+'Анал КБ Админ-хоз.'!I236+'Анал КБ Субв.'!I81+'Анал КБ Субв.'!I235</f>
        <v>0</v>
      </c>
      <c r="J81" s="88">
        <f>'Анализ РБ'!J81+'Анализ РБ'!J237+'Анал КБ Админ-хоз.'!J81+'Анал КБ Админ-хоз.'!J236+'Анал КБ Субв.'!J81+'Анал КБ Субв.'!J235</f>
        <v>0</v>
      </c>
      <c r="K81" s="88">
        <f>'Анализ РБ'!K81+'Анализ РБ'!K237+'Анал КБ Админ-хоз.'!K81+'Анал КБ Админ-хоз.'!K236+'Анал КБ Субв.'!K81+'Анал КБ Субв.'!K235</f>
        <v>0</v>
      </c>
      <c r="L81" s="88">
        <f>'Анализ РБ'!L81+'Анализ РБ'!L237+'Анал КБ Админ-хоз.'!L81+'Анал КБ Админ-хоз.'!L236+'Анал КБ Субв.'!L81+'Анал КБ Субв.'!L235</f>
        <v>0</v>
      </c>
    </row>
    <row r="82" spans="1:12" ht="15">
      <c r="A82" s="23" t="s">
        <v>78</v>
      </c>
      <c r="B82" s="16" t="s">
        <v>13</v>
      </c>
      <c r="C82" s="16" t="s">
        <v>14</v>
      </c>
      <c r="D82" s="220"/>
      <c r="E82" s="228"/>
      <c r="F82" s="88">
        <f>'Анализ РБ'!F82+'Анализ РБ'!F238+'Анал КБ Админ-хоз.'!F82+'Анал КБ Админ-хоз.'!F237+'Анал КБ Субв.'!F82+'Анал КБ Субв.'!F236</f>
        <v>0</v>
      </c>
      <c r="G82" s="88">
        <f>'Анализ РБ'!G82+'Анализ РБ'!G238+'Анал КБ Админ-хоз.'!G82+'Анал КБ Админ-хоз.'!G237+'Анал КБ Субв.'!G82+'Анал КБ Субв.'!G236</f>
        <v>0</v>
      </c>
      <c r="H82" s="88">
        <f>'Анализ РБ'!H82+'Анализ РБ'!H238+'Анал КБ Админ-хоз.'!H82+'Анал КБ Админ-хоз.'!H237+'Анал КБ Субв.'!H82+'Анал КБ Субв.'!H236</f>
        <v>0</v>
      </c>
      <c r="I82" s="88">
        <f>'Анализ РБ'!I82+'Анализ РБ'!I238+'Анал КБ Админ-хоз.'!I82+'Анал КБ Админ-хоз.'!I237+'Анал КБ Субв.'!I82+'Анал КБ Субв.'!I236</f>
        <v>0</v>
      </c>
      <c r="J82" s="88">
        <f>'Анализ РБ'!J82+'Анализ РБ'!J238+'Анал КБ Админ-хоз.'!J82+'Анал КБ Админ-хоз.'!J237+'Анал КБ Субв.'!J82+'Анал КБ Субв.'!J236</f>
        <v>0</v>
      </c>
      <c r="K82" s="88">
        <f>'Анализ РБ'!K82+'Анализ РБ'!K238+'Анал КБ Админ-хоз.'!K82+'Анал КБ Админ-хоз.'!K237+'Анал КБ Субв.'!K82+'Анал КБ Субв.'!K236</f>
        <v>0</v>
      </c>
      <c r="L82" s="88">
        <f>'Анализ РБ'!L82+'Анализ РБ'!L238+'Анал КБ Админ-хоз.'!L82+'Анал КБ Админ-хоз.'!L237+'Анал КБ Субв.'!L82+'Анал КБ Субв.'!L236</f>
        <v>0</v>
      </c>
    </row>
    <row r="83" spans="1:12" ht="15">
      <c r="A83" s="23" t="s">
        <v>79</v>
      </c>
      <c r="B83" s="16" t="s">
        <v>13</v>
      </c>
      <c r="C83" s="16" t="s">
        <v>14</v>
      </c>
      <c r="D83" s="220"/>
      <c r="E83" s="228"/>
      <c r="F83" s="88">
        <f>'Анализ РБ'!F83+'Анализ РБ'!F239+'Анал КБ Админ-хоз.'!F83+'Анал КБ Админ-хоз.'!F238+'Анал КБ Субв.'!F83+'Анал КБ Субв.'!F237</f>
        <v>0</v>
      </c>
      <c r="G83" s="88">
        <f>'Анализ РБ'!G83+'Анализ РБ'!G239+'Анал КБ Админ-хоз.'!G83+'Анал КБ Админ-хоз.'!G238+'Анал КБ Субв.'!G83+'Анал КБ Субв.'!G237</f>
        <v>0</v>
      </c>
      <c r="H83" s="88">
        <f>'Анализ РБ'!H83+'Анализ РБ'!H239+'Анал КБ Админ-хоз.'!H83+'Анал КБ Админ-хоз.'!H238+'Анал КБ Субв.'!H83+'Анал КБ Субв.'!H237</f>
        <v>0</v>
      </c>
      <c r="I83" s="88">
        <f>'Анализ РБ'!I83+'Анализ РБ'!I239+'Анал КБ Админ-хоз.'!I83+'Анал КБ Админ-хоз.'!I238+'Анал КБ Субв.'!I83+'Анал КБ Субв.'!I237</f>
        <v>0</v>
      </c>
      <c r="J83" s="88">
        <f>'Анализ РБ'!J83+'Анализ РБ'!J239+'Анал КБ Админ-хоз.'!J83+'Анал КБ Админ-хоз.'!J238+'Анал КБ Субв.'!J83+'Анал КБ Субв.'!J237</f>
        <v>0</v>
      </c>
      <c r="K83" s="88">
        <f>'Анализ РБ'!K83+'Анализ РБ'!K239+'Анал КБ Админ-хоз.'!K83+'Анал КБ Админ-хоз.'!K238+'Анал КБ Субв.'!K83+'Анал КБ Субв.'!K237</f>
        <v>0</v>
      </c>
      <c r="L83" s="88">
        <f>'Анализ РБ'!L83+'Анализ РБ'!L239+'Анал КБ Админ-хоз.'!L83+'Анал КБ Админ-хоз.'!L238+'Анал КБ Субв.'!L83+'Анал КБ Субв.'!L237</f>
        <v>0</v>
      </c>
    </row>
    <row r="84" spans="1:12" ht="15" customHeight="1">
      <c r="A84" s="23" t="s">
        <v>80</v>
      </c>
      <c r="B84" s="16" t="s">
        <v>13</v>
      </c>
      <c r="C84" s="16" t="s">
        <v>14</v>
      </c>
      <c r="D84" s="220"/>
      <c r="E84" s="228"/>
      <c r="F84" s="88">
        <f>'Анализ РБ'!F84+'Анализ РБ'!F240+'Анал КБ Админ-хоз.'!F84+'Анал КБ Админ-хоз.'!F239+'Анал КБ Субв.'!F84+'Анал КБ Субв.'!F238</f>
        <v>0</v>
      </c>
      <c r="G84" s="88">
        <f>'Анализ РБ'!G84+'Анализ РБ'!G240+'Анал КБ Админ-хоз.'!G84+'Анал КБ Админ-хоз.'!G239+'Анал КБ Субв.'!G84+'Анал КБ Субв.'!G238</f>
        <v>0</v>
      </c>
      <c r="H84" s="88">
        <f>'Анализ РБ'!H84+'Анализ РБ'!H240+'Анал КБ Админ-хоз.'!H84+'Анал КБ Админ-хоз.'!H239+'Анал КБ Субв.'!H84+'Анал КБ Субв.'!H238</f>
        <v>0</v>
      </c>
      <c r="I84" s="88">
        <f>'Анализ РБ'!I84+'Анализ РБ'!I240+'Анал КБ Админ-хоз.'!I84+'Анал КБ Админ-хоз.'!I239+'Анал КБ Субв.'!I84+'Анал КБ Субв.'!I238</f>
        <v>0</v>
      </c>
      <c r="J84" s="88">
        <f>'Анализ РБ'!J84+'Анализ РБ'!J240+'Анал КБ Админ-хоз.'!J84+'Анал КБ Админ-хоз.'!J239+'Анал КБ Субв.'!J84+'Анал КБ Субв.'!J238</f>
        <v>0</v>
      </c>
      <c r="K84" s="88">
        <f>'Анализ РБ'!K84+'Анализ РБ'!K240+'Анал КБ Админ-хоз.'!K84+'Анал КБ Админ-хоз.'!K239+'Анал КБ Субв.'!K84+'Анал КБ Субв.'!K238</f>
        <v>0</v>
      </c>
      <c r="L84" s="88">
        <f>'Анализ РБ'!L84+'Анализ РБ'!L240+'Анал КБ Админ-хоз.'!L84+'Анал КБ Админ-хоз.'!L239+'Анал КБ Субв.'!L84+'Анал КБ Субв.'!L238</f>
        <v>0</v>
      </c>
    </row>
    <row r="85" spans="1:12" ht="15" customHeight="1">
      <c r="A85" s="23" t="s">
        <v>81</v>
      </c>
      <c r="B85" s="16" t="s">
        <v>13</v>
      </c>
      <c r="C85" s="16" t="s">
        <v>14</v>
      </c>
      <c r="D85" s="220"/>
      <c r="E85" s="228"/>
      <c r="F85" s="88">
        <f>'Анализ РБ'!F85+'Анализ РБ'!F241+'Анал КБ Админ-хоз.'!F85+'Анал КБ Админ-хоз.'!F240+'Анал КБ Субв.'!F85+'Анал КБ Субв.'!F239</f>
        <v>0</v>
      </c>
      <c r="G85" s="88">
        <f>'Анализ РБ'!G85+'Анализ РБ'!G241+'Анал КБ Админ-хоз.'!G85+'Анал КБ Админ-хоз.'!G240+'Анал КБ Субв.'!G85+'Анал КБ Субв.'!G239</f>
        <v>0</v>
      </c>
      <c r="H85" s="88">
        <f>'Анализ РБ'!H85+'Анализ РБ'!H241+'Анал КБ Админ-хоз.'!H85+'Анал КБ Админ-хоз.'!H240+'Анал КБ Субв.'!H85+'Анал КБ Субв.'!H239</f>
        <v>0</v>
      </c>
      <c r="I85" s="88">
        <f>'Анализ РБ'!I85+'Анализ РБ'!I241+'Анал КБ Админ-хоз.'!I85+'Анал КБ Админ-хоз.'!I240+'Анал КБ Субв.'!I85+'Анал КБ Субв.'!I239</f>
        <v>0</v>
      </c>
      <c r="J85" s="88">
        <f>'Анализ РБ'!J85+'Анализ РБ'!J241+'Анал КБ Админ-хоз.'!J85+'Анал КБ Админ-хоз.'!J240+'Анал КБ Субв.'!J85+'Анал КБ Субв.'!J239</f>
        <v>0</v>
      </c>
      <c r="K85" s="88">
        <f>'Анализ РБ'!K85+'Анализ РБ'!K241+'Анал КБ Админ-хоз.'!K85+'Анал КБ Админ-хоз.'!K240+'Анал КБ Субв.'!K85+'Анал КБ Субв.'!K239</f>
        <v>0</v>
      </c>
      <c r="L85" s="88">
        <f>'Анализ РБ'!L85+'Анализ РБ'!L241+'Анал КБ Админ-хоз.'!L85+'Анал КБ Админ-хоз.'!L240+'Анал КБ Субв.'!L85+'Анал КБ Субв.'!L239</f>
        <v>0</v>
      </c>
    </row>
    <row r="86" spans="1:12" ht="30">
      <c r="A86" s="31" t="s">
        <v>82</v>
      </c>
      <c r="B86" s="16" t="s">
        <v>13</v>
      </c>
      <c r="C86" s="16" t="s">
        <v>14</v>
      </c>
      <c r="D86" s="220"/>
      <c r="E86" s="228"/>
      <c r="F86" s="88">
        <f>'Анализ РБ'!F86+'Анализ РБ'!F242+'Анал КБ Админ-хоз.'!F86+'Анал КБ Админ-хоз.'!F241+'Анал КБ Субв.'!F86+'Анал КБ Субв.'!F240</f>
        <v>0</v>
      </c>
      <c r="G86" s="88">
        <f>'Анализ РБ'!G86+'Анализ РБ'!G242+'Анал КБ Админ-хоз.'!G86+'Анал КБ Админ-хоз.'!G241+'Анал КБ Субв.'!G86+'Анал КБ Субв.'!G240</f>
        <v>0</v>
      </c>
      <c r="H86" s="88">
        <f>'Анализ РБ'!H86+'Анализ РБ'!H242+'Анал КБ Админ-хоз.'!H86+'Анал КБ Админ-хоз.'!H241+'Анал КБ Субв.'!H86+'Анал КБ Субв.'!H240</f>
        <v>0</v>
      </c>
      <c r="I86" s="88">
        <f>'Анализ РБ'!I86+'Анализ РБ'!I242+'Анал КБ Админ-хоз.'!I86+'Анал КБ Админ-хоз.'!I241+'Анал КБ Субв.'!I86+'Анал КБ Субв.'!I240</f>
        <v>0</v>
      </c>
      <c r="J86" s="88">
        <f>'Анализ РБ'!J86+'Анализ РБ'!J242+'Анал КБ Админ-хоз.'!J86+'Анал КБ Админ-хоз.'!J241+'Анал КБ Субв.'!J86+'Анал КБ Субв.'!J240</f>
        <v>0</v>
      </c>
      <c r="K86" s="88">
        <f>'Анализ РБ'!K86+'Анализ РБ'!K242+'Анал КБ Админ-хоз.'!K86+'Анал КБ Админ-хоз.'!K241+'Анал КБ Субв.'!K86+'Анал КБ Субв.'!K240</f>
        <v>0</v>
      </c>
      <c r="L86" s="88">
        <f>'Анализ РБ'!L86+'Анализ РБ'!L242+'Анал КБ Админ-хоз.'!L86+'Анал КБ Админ-хоз.'!L241+'Анал КБ Субв.'!L86+'Анал КБ Субв.'!L240</f>
        <v>0</v>
      </c>
    </row>
    <row r="87" spans="1:12" ht="15">
      <c r="A87" s="35" t="s">
        <v>83</v>
      </c>
      <c r="B87" s="16" t="s">
        <v>13</v>
      </c>
      <c r="C87" s="16" t="s">
        <v>14</v>
      </c>
      <c r="D87" s="220"/>
      <c r="E87" s="228"/>
      <c r="F87" s="88">
        <f>'Анализ РБ'!F87+'Анализ РБ'!F243+'Анал КБ Админ-хоз.'!F87+'Анал КБ Админ-хоз.'!F242+'Анал КБ Субв.'!F87+'Анал КБ Субв.'!F241</f>
        <v>0</v>
      </c>
      <c r="G87" s="88">
        <f>'Анализ РБ'!G87+'Анализ РБ'!G243+'Анал КБ Админ-хоз.'!G87+'Анал КБ Админ-хоз.'!G242+'Анал КБ Субв.'!G87+'Анал КБ Субв.'!G241</f>
        <v>0</v>
      </c>
      <c r="H87" s="88">
        <f>'Анализ РБ'!H87+'Анализ РБ'!H243+'Анал КБ Админ-хоз.'!H87+'Анал КБ Админ-хоз.'!H242+'Анал КБ Субв.'!H87+'Анал КБ Субв.'!H241</f>
        <v>0</v>
      </c>
      <c r="I87" s="88">
        <f>'Анализ РБ'!I87+'Анализ РБ'!I243+'Анал КБ Админ-хоз.'!I87+'Анал КБ Админ-хоз.'!I242+'Анал КБ Субв.'!I87+'Анал КБ Субв.'!I241</f>
        <v>0</v>
      </c>
      <c r="J87" s="88">
        <f>'Анализ РБ'!J87+'Анализ РБ'!J243+'Анал КБ Админ-хоз.'!J87+'Анал КБ Админ-хоз.'!J242+'Анал КБ Субв.'!J87+'Анал КБ Субв.'!J241</f>
        <v>0</v>
      </c>
      <c r="K87" s="88">
        <f>'Анализ РБ'!K87+'Анализ РБ'!K243+'Анал КБ Админ-хоз.'!K87+'Анал КБ Админ-хоз.'!K242+'Анал КБ Субв.'!K87+'Анал КБ Субв.'!K241</f>
        <v>0</v>
      </c>
      <c r="L87" s="88">
        <f>'Анализ РБ'!L87+'Анализ РБ'!L243+'Анал КБ Админ-хоз.'!L87+'Анал КБ Админ-хоз.'!L242+'Анал КБ Субв.'!L87+'Анал КБ Субв.'!L241</f>
        <v>0</v>
      </c>
    </row>
    <row r="88" spans="1:12" ht="15">
      <c r="A88" s="23" t="s">
        <v>84</v>
      </c>
      <c r="B88" s="16" t="s">
        <v>13</v>
      </c>
      <c r="C88" s="16" t="s">
        <v>14</v>
      </c>
      <c r="D88" s="220"/>
      <c r="E88" s="228"/>
      <c r="F88" s="88">
        <f>'Анализ РБ'!F88+'Анализ РБ'!F244+'Анал КБ Админ-хоз.'!F88+'Анал КБ Админ-хоз.'!F243+'Анал КБ Субв.'!F88+'Анал КБ Субв.'!F242</f>
        <v>0</v>
      </c>
      <c r="G88" s="88">
        <f>'Анализ РБ'!G88+'Анализ РБ'!G244+'Анал КБ Админ-хоз.'!G88+'Анал КБ Админ-хоз.'!G243+'Анал КБ Субв.'!G88+'Анал КБ Субв.'!G242</f>
        <v>37027.4</v>
      </c>
      <c r="H88" s="88">
        <f>'Анализ РБ'!H88+'Анализ РБ'!H244+'Анал КБ Админ-хоз.'!H88+'Анал КБ Админ-хоз.'!H243+'Анал КБ Субв.'!H88+'Анал КБ Субв.'!H242</f>
        <v>0</v>
      </c>
      <c r="I88" s="88">
        <f>'Анализ РБ'!I88+'Анализ РБ'!I244+'Анал КБ Админ-хоз.'!I88+'Анал КБ Админ-хоз.'!I243+'Анал КБ Субв.'!I88+'Анал КБ Субв.'!I242</f>
        <v>0</v>
      </c>
      <c r="J88" s="88">
        <f>'Анализ РБ'!J88+'Анализ РБ'!J244+'Анал КБ Админ-хоз.'!J88+'Анал КБ Админ-хоз.'!J243+'Анал КБ Субв.'!J88+'Анал КБ Субв.'!J242</f>
        <v>37027.4</v>
      </c>
      <c r="K88" s="88">
        <f>'Анализ РБ'!K88+'Анализ РБ'!K244+'Анал КБ Админ-хоз.'!K88+'Анал КБ Админ-хоз.'!K243+'Анал КБ Субв.'!K88+'Анал КБ Субв.'!K242</f>
        <v>0</v>
      </c>
      <c r="L88" s="88">
        <f>'Анализ РБ'!L88+'Анализ РБ'!L244+'Анал КБ Админ-хоз.'!L88+'Анал КБ Админ-хоз.'!L243+'Анал КБ Субв.'!L88+'Анал КБ Субв.'!L242</f>
        <v>37027.4</v>
      </c>
    </row>
    <row r="89" spans="1:12" ht="15">
      <c r="A89" s="23" t="s">
        <v>85</v>
      </c>
      <c r="B89" s="16" t="s">
        <v>13</v>
      </c>
      <c r="C89" s="16" t="s">
        <v>14</v>
      </c>
      <c r="D89" s="220"/>
      <c r="E89" s="228"/>
      <c r="F89" s="88">
        <f>'Анализ РБ'!F89+'Анализ РБ'!F245+'Анал КБ Админ-хоз.'!F89+'Анал КБ Админ-хоз.'!F244+'Анал КБ Субв.'!F89+'Анал КБ Субв.'!F243</f>
        <v>0</v>
      </c>
      <c r="G89" s="88">
        <f>'Анализ РБ'!G89+'Анализ РБ'!G245+'Анал КБ Админ-хоз.'!G89+'Анал КБ Админ-хоз.'!G244+'Анал КБ Субв.'!G89+'Анал КБ Субв.'!G243</f>
        <v>265876.6</v>
      </c>
      <c r="H89" s="88">
        <f>'Анализ РБ'!H89+'Анализ РБ'!H245+'Анал КБ Админ-хоз.'!H89+'Анал КБ Админ-хоз.'!H244+'Анал КБ Субв.'!H89+'Анал КБ Субв.'!H243</f>
        <v>0</v>
      </c>
      <c r="I89" s="88">
        <f>'Анализ РБ'!I89+'Анализ РБ'!I245+'Анал КБ Админ-хоз.'!I89+'Анал КБ Админ-хоз.'!I244+'Анал КБ Субв.'!I89+'Анал КБ Субв.'!I243</f>
        <v>0</v>
      </c>
      <c r="J89" s="88">
        <f>'Анализ РБ'!J89+'Анализ РБ'!J245+'Анал КБ Админ-хоз.'!J89+'Анал КБ Админ-хоз.'!J244+'Анал КБ Субв.'!J89+'Анал КБ Субв.'!J243</f>
        <v>265876.6</v>
      </c>
      <c r="K89" s="88">
        <f>'Анализ РБ'!K89+'Анализ РБ'!K245+'Анал КБ Админ-хоз.'!K89+'Анал КБ Админ-хоз.'!K244+'Анал КБ Субв.'!K89+'Анал КБ Субв.'!K243</f>
        <v>0</v>
      </c>
      <c r="L89" s="88">
        <f>'Анализ РБ'!L89+'Анализ РБ'!L245+'Анал КБ Админ-хоз.'!L89+'Анал КБ Админ-хоз.'!L244+'Анал КБ Субв.'!L89+'Анал КБ Субв.'!L243</f>
        <v>265876.6</v>
      </c>
    </row>
    <row r="90" spans="1:12" ht="30">
      <c r="A90" s="31" t="s">
        <v>86</v>
      </c>
      <c r="B90" s="16" t="s">
        <v>13</v>
      </c>
      <c r="C90" s="16" t="s">
        <v>14</v>
      </c>
      <c r="D90" s="220"/>
      <c r="E90" s="228"/>
      <c r="F90" s="88">
        <f>'Анализ РБ'!F90+'Анализ РБ'!F246+'Анал КБ Админ-хоз.'!F90+'Анал КБ Админ-хоз.'!F245+'Анал КБ Субв.'!F90+'Анал КБ Субв.'!F244</f>
        <v>0</v>
      </c>
      <c r="G90" s="88">
        <f>'Анализ РБ'!G90+'Анализ РБ'!G246+'Анал КБ Админ-хоз.'!G90+'Анал КБ Админ-хоз.'!G245+'Анал КБ Субв.'!G90+'Анал КБ Субв.'!G244</f>
        <v>0</v>
      </c>
      <c r="H90" s="88">
        <f>'Анализ РБ'!H90+'Анализ РБ'!H246+'Анал КБ Админ-хоз.'!H90+'Анал КБ Админ-хоз.'!H245+'Анал КБ Субв.'!H90+'Анал КБ Субв.'!H244</f>
        <v>0</v>
      </c>
      <c r="I90" s="88">
        <f>'Анализ РБ'!I90+'Анализ РБ'!I246+'Анал КБ Админ-хоз.'!I90+'Анал КБ Админ-хоз.'!I245+'Анал КБ Субв.'!I90+'Анал КБ Субв.'!I244</f>
        <v>0</v>
      </c>
      <c r="J90" s="88">
        <f>'Анализ РБ'!J90+'Анализ РБ'!J246+'Анал КБ Админ-хоз.'!J90+'Анал КБ Админ-хоз.'!J245+'Анал КБ Субв.'!J90+'Анал КБ Субв.'!J244</f>
        <v>0</v>
      </c>
      <c r="K90" s="88">
        <f>'Анализ РБ'!K90+'Анализ РБ'!K246+'Анал КБ Админ-хоз.'!K90+'Анал КБ Админ-хоз.'!K245+'Анал КБ Субв.'!K90+'Анал КБ Субв.'!K244</f>
        <v>0</v>
      </c>
      <c r="L90" s="88">
        <f>'Анализ РБ'!L90+'Анализ РБ'!L246+'Анал КБ Админ-хоз.'!L90+'Анал КБ Админ-хоз.'!L245+'Анал КБ Субв.'!L90+'Анал КБ Субв.'!L244</f>
        <v>0</v>
      </c>
    </row>
    <row r="91" spans="1:12" ht="15">
      <c r="A91" s="35"/>
      <c r="B91" s="16" t="s">
        <v>13</v>
      </c>
      <c r="C91" s="16" t="s">
        <v>14</v>
      </c>
      <c r="D91" s="220"/>
      <c r="E91" s="228"/>
      <c r="F91" s="88">
        <f>'Анализ РБ'!F91+'Анализ РБ'!F247+'Анал КБ Админ-хоз.'!F91+'Анал КБ Админ-хоз.'!F246+'Анал КБ Субв.'!F91+'Анал КБ Субв.'!F245</f>
        <v>0</v>
      </c>
      <c r="G91" s="88">
        <f>'Анализ РБ'!G91+'Анализ РБ'!G247+'Анал КБ Админ-хоз.'!G91+'Анал КБ Админ-хоз.'!G246+'Анал КБ Субв.'!G91+'Анал КБ Субв.'!G245</f>
        <v>0</v>
      </c>
      <c r="H91" s="88">
        <f>'Анализ РБ'!H91+'Анализ РБ'!H247+'Анал КБ Админ-хоз.'!H91+'Анал КБ Админ-хоз.'!H246+'Анал КБ Субв.'!H91+'Анал КБ Субв.'!H245</f>
        <v>0</v>
      </c>
      <c r="I91" s="88">
        <f>'Анализ РБ'!I91+'Анализ РБ'!I247+'Анал КБ Админ-хоз.'!I91+'Анал КБ Админ-хоз.'!I246+'Анал КБ Субв.'!I91+'Анал КБ Субв.'!I245</f>
        <v>0</v>
      </c>
      <c r="J91" s="88">
        <f>'Анализ РБ'!J91+'Анализ РБ'!J247+'Анал КБ Админ-хоз.'!J91+'Анал КБ Админ-хоз.'!J246+'Анал КБ Субв.'!J91+'Анал КБ Субв.'!J245</f>
        <v>0</v>
      </c>
      <c r="K91" s="88">
        <f>'Анализ РБ'!K91+'Анализ РБ'!K247+'Анал КБ Админ-хоз.'!K91+'Анал КБ Админ-хоз.'!K246+'Анал КБ Субв.'!K91+'Анал КБ Субв.'!K245</f>
        <v>0</v>
      </c>
      <c r="L91" s="88">
        <f>'Анализ РБ'!L91+'Анализ РБ'!L247+'Анал КБ Админ-хоз.'!L91+'Анал КБ Админ-хоз.'!L246+'Анал КБ Субв.'!L91+'Анал КБ Субв.'!L245</f>
        <v>0</v>
      </c>
    </row>
    <row r="92" spans="1:12" ht="15">
      <c r="A92" s="23"/>
      <c r="B92" s="16" t="s">
        <v>13</v>
      </c>
      <c r="C92" s="16" t="s">
        <v>14</v>
      </c>
      <c r="D92" s="220"/>
      <c r="E92" s="228"/>
      <c r="F92" s="88">
        <f>'Анализ РБ'!F92+'Анализ РБ'!F248+'Анал КБ Админ-хоз.'!F92+'Анал КБ Админ-хоз.'!F247+'Анал КБ Субв.'!F92+'Анал КБ Субв.'!F246</f>
        <v>0</v>
      </c>
      <c r="G92" s="88">
        <f>'Анализ РБ'!G92+'Анализ РБ'!G248+'Анал КБ Админ-хоз.'!G92+'Анал КБ Админ-хоз.'!G247+'Анал КБ Субв.'!G92+'Анал КБ Субв.'!G246</f>
        <v>0</v>
      </c>
      <c r="H92" s="88">
        <f>'Анализ РБ'!H92+'Анализ РБ'!H248+'Анал КБ Админ-хоз.'!H92+'Анал КБ Админ-хоз.'!H247+'Анал КБ Субв.'!H92+'Анал КБ Субв.'!H246</f>
        <v>0</v>
      </c>
      <c r="I92" s="88">
        <f>'Анализ РБ'!I92+'Анализ РБ'!I248+'Анал КБ Админ-хоз.'!I92+'Анал КБ Админ-хоз.'!I247+'Анал КБ Субв.'!I92+'Анал КБ Субв.'!I246</f>
        <v>0</v>
      </c>
      <c r="J92" s="88">
        <f>'Анализ РБ'!J92+'Анализ РБ'!J248+'Анал КБ Админ-хоз.'!J92+'Анал КБ Админ-хоз.'!J247+'Анал КБ Субв.'!J92+'Анал КБ Субв.'!J246</f>
        <v>0</v>
      </c>
      <c r="K92" s="88">
        <f>'Анализ РБ'!K92+'Анализ РБ'!K248+'Анал КБ Админ-хоз.'!K92+'Анал КБ Админ-хоз.'!K247+'Анал КБ Субв.'!K92+'Анал КБ Субв.'!K246</f>
        <v>0</v>
      </c>
      <c r="L92" s="88">
        <f>'Анализ РБ'!L92+'Анализ РБ'!L248+'Анал КБ Админ-хоз.'!L92+'Анал КБ Админ-хоз.'!L247+'Анал КБ Субв.'!L92+'Анал КБ Субв.'!L246</f>
        <v>0</v>
      </c>
    </row>
    <row r="93" spans="1:12" ht="15">
      <c r="A93" s="23"/>
      <c r="B93" s="16" t="s">
        <v>13</v>
      </c>
      <c r="C93" s="16" t="s">
        <v>14</v>
      </c>
      <c r="D93" s="220"/>
      <c r="E93" s="228"/>
      <c r="F93" s="88">
        <f>'Анализ РБ'!F93+'Анализ РБ'!F249+'Анал КБ Админ-хоз.'!F93+'Анал КБ Админ-хоз.'!F248+'Анал КБ Субв.'!F93+'Анал КБ Субв.'!F247</f>
        <v>0</v>
      </c>
      <c r="G93" s="88">
        <f>'Анализ РБ'!G93+'Анализ РБ'!G249+'Анал КБ Админ-хоз.'!G93+'Анал КБ Админ-хоз.'!G248+'Анал КБ Субв.'!G93+'Анал КБ Субв.'!G247</f>
        <v>0</v>
      </c>
      <c r="H93" s="88">
        <f>'Анализ РБ'!H93+'Анализ РБ'!H249+'Анал КБ Админ-хоз.'!H93+'Анал КБ Админ-хоз.'!H248+'Анал КБ Субв.'!H93+'Анал КБ Субв.'!H247</f>
        <v>0</v>
      </c>
      <c r="I93" s="88">
        <f>'Анализ РБ'!I93+'Анализ РБ'!I249+'Анал КБ Админ-хоз.'!I93+'Анал КБ Админ-хоз.'!I248+'Анал КБ Субв.'!I93+'Анал КБ Субв.'!I247</f>
        <v>0</v>
      </c>
      <c r="J93" s="88">
        <f>'Анализ РБ'!J93+'Анализ РБ'!J249+'Анал КБ Админ-хоз.'!J93+'Анал КБ Админ-хоз.'!J248+'Анал КБ Субв.'!J93+'Анал КБ Субв.'!J247</f>
        <v>0</v>
      </c>
      <c r="K93" s="88">
        <f>'Анализ РБ'!K93+'Анализ РБ'!K249+'Анал КБ Админ-хоз.'!K93+'Анал КБ Админ-хоз.'!K248+'Анал КБ Субв.'!K93+'Анал КБ Субв.'!K247</f>
        <v>0</v>
      </c>
      <c r="L93" s="88">
        <f>'Анализ РБ'!L93+'Анализ РБ'!L249+'Анал КБ Админ-хоз.'!L93+'Анал КБ Админ-хоз.'!L248+'Анал КБ Субв.'!L93+'Анал КБ Субв.'!L247</f>
        <v>0</v>
      </c>
    </row>
    <row r="94" spans="1:14" ht="13.5" customHeight="1">
      <c r="A94" s="221" t="s">
        <v>87</v>
      </c>
      <c r="B94" s="221"/>
      <c r="C94" s="221"/>
      <c r="D94" s="220"/>
      <c r="E94" s="229">
        <f>G81+G80+G82+G83+G84+G85+G86+G87+G88+G89+G90+G91+G92+G93</f>
        <v>302904</v>
      </c>
      <c r="F94" s="229"/>
      <c r="G94" s="229"/>
      <c r="H94" s="89">
        <f>H81+H82+H83+H84+H85+H86+H87+H88+H89+H90+H91+H92+H93</f>
        <v>0</v>
      </c>
      <c r="I94" s="86">
        <f>I81+I82+I83+I84+I85+I86+I88+I87+I89+I90+I91+I92+I93</f>
        <v>0</v>
      </c>
      <c r="J94" s="86">
        <f>E94-I94-H94</f>
        <v>302904</v>
      </c>
      <c r="K94" s="87">
        <f>K81+K82+K83+K84+K85+K86+K87+K88+K89+K90+K91+K92+K93</f>
        <v>0</v>
      </c>
      <c r="L94" s="87">
        <f>E94-K94</f>
        <v>302904</v>
      </c>
      <c r="M94" s="128"/>
      <c r="N94" s="104"/>
    </row>
    <row r="95" spans="1:12" ht="26.25" customHeight="1">
      <c r="A95" s="219" t="s">
        <v>88</v>
      </c>
      <c r="B95" s="219"/>
      <c r="C95" s="219"/>
      <c r="D95" s="219"/>
      <c r="E95" s="219"/>
      <c r="F95" s="88"/>
      <c r="G95" s="89"/>
      <c r="H95" s="87"/>
      <c r="I95" s="81"/>
      <c r="J95" s="81"/>
      <c r="K95" s="82"/>
      <c r="L95" s="82"/>
    </row>
    <row r="96" spans="1:12" ht="15">
      <c r="A96" s="31" t="s">
        <v>89</v>
      </c>
      <c r="B96" s="32" t="s">
        <v>13</v>
      </c>
      <c r="C96" s="32" t="s">
        <v>14</v>
      </c>
      <c r="D96" s="220">
        <v>244</v>
      </c>
      <c r="E96" s="214">
        <v>341</v>
      </c>
      <c r="F96" s="80">
        <f>'Анализ РБ'!F96+'Анализ РБ'!F252+'Анал КБ Админ-хоз.'!F96+'Анал КБ Админ-хоз.'!F251+'Анал КБ Субв.'!F96+'Анал КБ Субв.'!F250</f>
        <v>0</v>
      </c>
      <c r="G96" s="80">
        <f>'Анализ РБ'!G96+'Анализ РБ'!G252+'Анал КБ Админ-хоз.'!G96+'Анал КБ Админ-хоз.'!G251+'Анал КБ Субв.'!G96+'Анал КБ Субв.'!G250</f>
        <v>0</v>
      </c>
      <c r="H96" s="80">
        <f>'Анализ РБ'!H96+'Анализ РБ'!H252+'Анал КБ Админ-хоз.'!H96+'Анал КБ Админ-хоз.'!H251+'Анал КБ Субв.'!H96+'Анал КБ Субв.'!H250</f>
        <v>0</v>
      </c>
      <c r="I96" s="80">
        <f>'Анализ РБ'!I96+'Анализ РБ'!I252+'Анал КБ Админ-хоз.'!I96+'Анал КБ Админ-хоз.'!I251+'Анал КБ Субв.'!I96+'Анал КБ Субв.'!I250</f>
        <v>0</v>
      </c>
      <c r="J96" s="80">
        <f>'Анализ РБ'!J96+'Анализ РБ'!J252+'Анал КБ Админ-хоз.'!J96+'Анал КБ Админ-хоз.'!J251+'Анал КБ Субв.'!J96+'Анал КБ Субв.'!J250</f>
        <v>0</v>
      </c>
      <c r="K96" s="80">
        <f>'Анализ РБ'!K96+'Анализ РБ'!K252+'Анал КБ Админ-хоз.'!K96+'Анал КБ Админ-хоз.'!K251+'Анал КБ Субв.'!K96+'Анал КБ Субв.'!K250</f>
        <v>0</v>
      </c>
      <c r="L96" s="80">
        <f>'Анализ РБ'!L96+'Анализ РБ'!L252+'Анал КБ Админ-хоз.'!L96+'Анал КБ Админ-хоз.'!L251+'Анал КБ Субв.'!L96+'Анал КБ Субв.'!L250</f>
        <v>0</v>
      </c>
    </row>
    <row r="97" spans="1:12" ht="15">
      <c r="A97" s="38"/>
      <c r="B97" s="16" t="s">
        <v>13</v>
      </c>
      <c r="C97" s="16" t="s">
        <v>14</v>
      </c>
      <c r="D97" s="220"/>
      <c r="E97" s="214"/>
      <c r="F97" s="80">
        <f>'Анализ РБ'!F97+'Анализ РБ'!F253+'Анал КБ Админ-хоз.'!F97+'Анал КБ Админ-хоз.'!F252+'Анал КБ Субв.'!F97+'Анал КБ Субв.'!F251</f>
        <v>0</v>
      </c>
      <c r="G97" s="80">
        <f>'Анализ РБ'!G97+'Анализ РБ'!G253+'Анал КБ Админ-хоз.'!G97+'Анал КБ Админ-хоз.'!G252+'Анал КБ Субв.'!G97+'Анал КБ Субв.'!G251</f>
        <v>0</v>
      </c>
      <c r="H97" s="80">
        <f>'Анализ РБ'!H97+'Анализ РБ'!H253+'Анал КБ Админ-хоз.'!H97+'Анал КБ Админ-хоз.'!H252+'Анал КБ Субв.'!H97+'Анал КБ Субв.'!H251</f>
        <v>0</v>
      </c>
      <c r="I97" s="80">
        <f>'Анализ РБ'!I97+'Анализ РБ'!I253+'Анал КБ Админ-хоз.'!I97+'Анал КБ Админ-хоз.'!I252+'Анал КБ Субв.'!I97+'Анал КБ Субв.'!I251</f>
        <v>0</v>
      </c>
      <c r="J97" s="80">
        <f>'Анализ РБ'!J97+'Анализ РБ'!J253+'Анал КБ Админ-хоз.'!J97+'Анал КБ Админ-хоз.'!J252+'Анал КБ Субв.'!J97+'Анал КБ Субв.'!J251</f>
        <v>0</v>
      </c>
      <c r="K97" s="80">
        <f>'Анализ РБ'!K97+'Анализ РБ'!K253+'Анал КБ Админ-хоз.'!K97+'Анал КБ Админ-хоз.'!K252+'Анал КБ Субв.'!K97+'Анал КБ Субв.'!K251</f>
        <v>0</v>
      </c>
      <c r="L97" s="80">
        <f>'Анализ РБ'!L97+'Анализ РБ'!L253+'Анал КБ Админ-хоз.'!L97+'Анал КБ Админ-хоз.'!L252+'Анал КБ Субв.'!L97+'Анал КБ Субв.'!L251</f>
        <v>0</v>
      </c>
    </row>
    <row r="98" spans="1:12" ht="15">
      <c r="A98" s="23"/>
      <c r="B98" s="16" t="s">
        <v>13</v>
      </c>
      <c r="C98" s="16" t="s">
        <v>74</v>
      </c>
      <c r="D98" s="220"/>
      <c r="E98" s="214"/>
      <c r="F98" s="80"/>
      <c r="G98" s="95"/>
      <c r="H98" s="81"/>
      <c r="I98" s="81"/>
      <c r="J98" s="80">
        <f>'Анализ РБ'!J98+'Анализ РБ'!J254+'Анал КБ Админ-хоз.'!J98+'Анал КБ Админ-хоз.'!J253+'Анал КБ Субв.'!J98+'Анал КБ Субв.'!J252</f>
        <v>0</v>
      </c>
      <c r="K98" s="80">
        <f>'Анализ РБ'!K98+'Анализ РБ'!K254+'Анал КБ Админ-хоз.'!K98+'Анал КБ Админ-хоз.'!K253+'Анал КБ Субв.'!K98+'Анал КБ Субв.'!K252</f>
        <v>0</v>
      </c>
      <c r="L98" s="80">
        <f>'Анализ РБ'!L98+'Анализ РБ'!L254+'Анал КБ Админ-хоз.'!L98+'Анал КБ Админ-хоз.'!L253+'Анал КБ Субв.'!L98+'Анал КБ Субв.'!L252</f>
        <v>0</v>
      </c>
    </row>
    <row r="99" spans="1:12" ht="15" customHeight="1">
      <c r="A99" s="221" t="s">
        <v>90</v>
      </c>
      <c r="B99" s="221"/>
      <c r="C99" s="221"/>
      <c r="D99" s="220"/>
      <c r="E99" s="216">
        <f>G97+G96+G98</f>
        <v>0</v>
      </c>
      <c r="F99" s="216"/>
      <c r="G99" s="216"/>
      <c r="H99" s="85">
        <f>H96+H97+H98</f>
        <v>0</v>
      </c>
      <c r="I99" s="81">
        <f>I96+I97+I98</f>
        <v>0</v>
      </c>
      <c r="J99" s="86">
        <f>E99-I99-H99</f>
        <v>0</v>
      </c>
      <c r="K99" s="82">
        <f>+K96+K97+K98</f>
        <v>0</v>
      </c>
      <c r="L99" s="82">
        <f>E99-K99</f>
        <v>0</v>
      </c>
    </row>
    <row r="100" spans="1:12" ht="15" customHeight="1">
      <c r="A100" s="219" t="s">
        <v>91</v>
      </c>
      <c r="B100" s="219"/>
      <c r="C100" s="219"/>
      <c r="D100" s="219"/>
      <c r="E100" s="219"/>
      <c r="F100" s="88"/>
      <c r="G100" s="89"/>
      <c r="H100" s="87"/>
      <c r="I100" s="81"/>
      <c r="J100" s="81"/>
      <c r="K100" s="82"/>
      <c r="L100" s="82"/>
    </row>
    <row r="101" spans="1:12" ht="15">
      <c r="A101" s="31" t="s">
        <v>92</v>
      </c>
      <c r="B101" s="32" t="s">
        <v>13</v>
      </c>
      <c r="C101" s="32" t="s">
        <v>14</v>
      </c>
      <c r="D101" s="220">
        <v>244</v>
      </c>
      <c r="E101" s="214">
        <v>342</v>
      </c>
      <c r="F101" s="80">
        <f>'Анализ РБ'!F101+'Анализ РБ'!F257+'Анал КБ Админ-хоз.'!F101+'Анал КБ Админ-хоз.'!F256+'Анал КБ Субв.'!F101+'Анал КБ Субв.'!F255+'КБ питание'!F61+'КБ питание'!F133</f>
        <v>0</v>
      </c>
      <c r="G101" s="80">
        <f>'Анализ РБ'!G101+'Анализ РБ'!G257+'Анал КБ Админ-хоз.'!G101+'Анал КБ Админ-хоз.'!G256+'Анал КБ Субв.'!G101+'Анал КБ Субв.'!G255+'КБ питание'!G61+'КБ питание'!G143+'КБ питание'!G68</f>
        <v>2138934</v>
      </c>
      <c r="H101" s="80">
        <f>'Анализ РБ'!H101+'Анализ РБ'!H257+'Анал КБ Админ-хоз.'!H101+'Анал КБ Админ-хоз.'!H256+'Анал КБ Субв.'!H101+'Анал КБ Субв.'!H255+'КБ питание'!H61+'КБ питание'!H133</f>
        <v>1025097</v>
      </c>
      <c r="I101" s="80">
        <f>'Анализ РБ'!I101+'Анализ РБ'!I257+'Анал КБ Админ-хоз.'!I101+'Анал КБ Админ-хоз.'!I256+'Анал КБ Субв.'!I101+'Анал КБ Субв.'!I255+'КБ питание'!I61+'КБ питание'!I133</f>
        <v>0</v>
      </c>
      <c r="J101" s="80">
        <f>'Анализ РБ'!J101+'Анализ РБ'!J257+'Анал КБ Админ-хоз.'!J101+'Анал КБ Админ-хоз.'!J256+'Анал КБ Субв.'!J101+'Анал КБ Субв.'!J255+'КБ питание'!J61+'КБ питание'!J133</f>
        <v>579075</v>
      </c>
      <c r="K101" s="80">
        <f>'Анализ РБ'!K101+'Анализ РБ'!K257+'Анал КБ Админ-хоз.'!K101+'Анал КБ Админ-хоз.'!K256+'Анал КБ Субв.'!K101+'Анал КБ Субв.'!K255+'КБ питание'!K61+'КБ питание'!K133</f>
        <v>0</v>
      </c>
      <c r="L101" s="80">
        <f>'Анализ РБ'!L101+'Анализ РБ'!L257+'Анал КБ Админ-хоз.'!L101+'Анал КБ Админ-хоз.'!L256+'Анал КБ Субв.'!L101+'Анал КБ Субв.'!L255+'КБ питание'!L61+'КБ питание'!L133</f>
        <v>579075</v>
      </c>
    </row>
    <row r="102" spans="1:12" ht="15">
      <c r="A102" s="38"/>
      <c r="B102" s="16" t="s">
        <v>13</v>
      </c>
      <c r="C102" s="16" t="s">
        <v>14</v>
      </c>
      <c r="D102" s="220"/>
      <c r="E102" s="214"/>
      <c r="F102" s="80">
        <f>'Анализ РБ'!F102+'Анализ РБ'!F258+'Анал КБ Админ-хоз.'!F102+'Анал КБ Админ-хоз.'!F257+'Анал КБ Субв.'!F102+'Анал КБ Субв.'!F256+'КБ питание'!F134+'КБ питание'!F141</f>
        <v>0</v>
      </c>
      <c r="G102" s="80">
        <f>'Анализ РБ'!G102+'Анализ РБ'!G258+'Анал КБ Админ-хоз.'!G102+'Анал КБ Админ-хоз.'!G257+'Анал КБ Субв.'!G102+'Анал КБ Субв.'!G256+'КБ питание'!G134+'КБ питание'!G141</f>
        <v>0</v>
      </c>
      <c r="H102" s="80">
        <f>'Анализ РБ'!H102+'Анализ РБ'!H258+'Анал КБ Админ-хоз.'!H102+'Анал КБ Админ-хоз.'!H257+'Анал КБ Субв.'!H102+'Анал КБ Субв.'!H256+'КБ питание'!H134+'КБ питание'!H141</f>
        <v>50400</v>
      </c>
      <c r="I102" s="80">
        <f>'Анализ РБ'!I102+'Анализ РБ'!I258+'Анал КБ Админ-хоз.'!I102+'Анал КБ Админ-хоз.'!I257+'Анал КБ Субв.'!I102+'Анал КБ Субв.'!I256+'КБ питание'!I134+'КБ питание'!I141</f>
        <v>0</v>
      </c>
      <c r="J102" s="80">
        <f>'Анализ РБ'!J102+'Анализ РБ'!J258+'Анал КБ Админ-хоз.'!J102+'Анал КБ Админ-хоз.'!J257+'Анал КБ Субв.'!J102+'Анал КБ Субв.'!J256+'КБ питание'!J62+'КБ питание'!J134</f>
        <v>0</v>
      </c>
      <c r="K102" s="80">
        <f>'Анализ РБ'!K102+'Анализ РБ'!K258+'Анал КБ Админ-хоз.'!K102+'Анал КБ Админ-хоз.'!K257+'Анал КБ Субв.'!K102+'Анал КБ Субв.'!K256+'КБ питание'!K62+'КБ питание'!K134</f>
        <v>0</v>
      </c>
      <c r="L102" s="80">
        <f>'Анализ РБ'!L102+'Анализ РБ'!L258+'Анал КБ Админ-хоз.'!L102+'Анал КБ Админ-хоз.'!L257+'Анал КБ Субв.'!L102+'Анал КБ Субв.'!L256+'КБ питание'!L62+'КБ питание'!L134</f>
        <v>0</v>
      </c>
    </row>
    <row r="103" spans="1:12" ht="15">
      <c r="A103" s="23"/>
      <c r="B103" s="16" t="s">
        <v>13</v>
      </c>
      <c r="C103" s="16" t="s">
        <v>74</v>
      </c>
      <c r="D103" s="220"/>
      <c r="E103" s="214"/>
      <c r="F103" s="80"/>
      <c r="G103" s="95"/>
      <c r="H103" s="81"/>
      <c r="I103" s="81"/>
      <c r="J103" s="80">
        <f>'Анализ РБ'!J103+'Анализ РБ'!J259+'Анал КБ Админ-хоз.'!J103+'Анал КБ Админ-хоз.'!J258+'Анал КБ Субв.'!J103+'Анал КБ Субв.'!J257+'КБ питание'!J63+'КБ питание'!J135</f>
        <v>0</v>
      </c>
      <c r="K103" s="80">
        <f>'Анализ РБ'!K103+'Анализ РБ'!K259+'Анал КБ Админ-хоз.'!K103+'Анал КБ Админ-хоз.'!K258+'Анал КБ Субв.'!K103+'Анал КБ Субв.'!K257+'КБ питание'!K63+'КБ питание'!K135</f>
        <v>0</v>
      </c>
      <c r="L103" s="80">
        <f>'Анализ РБ'!L103+'Анализ РБ'!L259+'Анал КБ Админ-хоз.'!L103+'Анал КБ Админ-хоз.'!L258+'Анал КБ Субв.'!L103+'Анал КБ Субв.'!L257+'КБ питание'!L63+'КБ питание'!L135</f>
        <v>0</v>
      </c>
    </row>
    <row r="104" spans="1:14" ht="15" customHeight="1">
      <c r="A104" s="221" t="s">
        <v>93</v>
      </c>
      <c r="B104" s="221"/>
      <c r="C104" s="221"/>
      <c r="D104" s="220"/>
      <c r="E104" s="216">
        <f>G102+G101+G103</f>
        <v>2138934</v>
      </c>
      <c r="F104" s="216"/>
      <c r="G104" s="216"/>
      <c r="H104" s="85">
        <f>H101+H102+H103</f>
        <v>1075497</v>
      </c>
      <c r="I104" s="81">
        <f>I101+I102+I103</f>
        <v>0</v>
      </c>
      <c r="J104" s="86">
        <f>E104-I104-H104</f>
        <v>1063437</v>
      </c>
      <c r="K104" s="82">
        <f>+K101+K102+K103</f>
        <v>0</v>
      </c>
      <c r="L104" s="82">
        <f>E104-K104</f>
        <v>2138934</v>
      </c>
      <c r="M104" s="128"/>
      <c r="N104" s="104"/>
    </row>
    <row r="105" spans="1:12" ht="15" customHeight="1">
      <c r="A105" s="219" t="s">
        <v>94</v>
      </c>
      <c r="B105" s="219"/>
      <c r="C105" s="219"/>
      <c r="D105" s="219"/>
      <c r="E105" s="219"/>
      <c r="F105" s="88"/>
      <c r="G105" s="89"/>
      <c r="H105" s="87"/>
      <c r="I105" s="81"/>
      <c r="J105" s="81"/>
      <c r="K105" s="82"/>
      <c r="L105" s="82"/>
    </row>
    <row r="106" spans="1:12" ht="15">
      <c r="A106" s="23" t="s">
        <v>95</v>
      </c>
      <c r="B106" s="32" t="s">
        <v>13</v>
      </c>
      <c r="C106" s="32" t="s">
        <v>14</v>
      </c>
      <c r="D106" s="220">
        <v>244</v>
      </c>
      <c r="E106" s="214">
        <v>343</v>
      </c>
      <c r="F106" s="80">
        <f>'Анализ РБ'!F106+'Анализ РБ'!F262+'Анал КБ Админ-хоз.'!F106+'Анал КБ Админ-хоз.'!F261+'Анал КБ Субв.'!F106+'Анал КБ Субв.'!F260</f>
        <v>0</v>
      </c>
      <c r="G106" s="80">
        <f>'Анализ РБ'!G106+'Анализ РБ'!G262+'Анал КБ Админ-хоз.'!G106+'Анал КБ Админ-хоз.'!G261+'Анал КБ Субв.'!G106+'Анал КБ Субв.'!G260</f>
        <v>300404.35</v>
      </c>
      <c r="H106" s="80">
        <f>'Анализ РБ'!H106+'Анализ РБ'!H262+'Анал КБ Админ-хоз.'!H106+'Анал КБ Админ-хоз.'!H261+'Анал КБ Субв.'!H106+'Анал КБ Субв.'!H260</f>
        <v>0</v>
      </c>
      <c r="I106" s="80">
        <f>'Анализ РБ'!I106+'Анализ РБ'!I262+'Анал КБ Админ-хоз.'!I106+'Анал КБ Админ-хоз.'!I261+'Анал КБ Субв.'!I106+'Анал КБ Субв.'!I260</f>
        <v>90000</v>
      </c>
      <c r="J106" s="80">
        <f>'Анализ РБ'!J106+'Анализ РБ'!J262+'Анал КБ Админ-хоз.'!J106+'Анал КБ Админ-хоз.'!J261+'Анал КБ Субв.'!J106+'Анал КБ Субв.'!J260</f>
        <v>210404.34999999998</v>
      </c>
      <c r="K106" s="80">
        <f>'Анализ РБ'!K106+'Анализ РБ'!K262+'Анал КБ Админ-хоз.'!K106+'Анал КБ Админ-хоз.'!K261+'Анал КБ Субв.'!K106+'Анал КБ Субв.'!K260</f>
        <v>0</v>
      </c>
      <c r="L106" s="80">
        <f>'Анализ РБ'!L106+'Анализ РБ'!L262+'Анал КБ Админ-хоз.'!L106+'Анал КБ Админ-хоз.'!L261+'Анал КБ Субв.'!L106+'Анал КБ Субв.'!L260</f>
        <v>300404.35</v>
      </c>
    </row>
    <row r="107" spans="1:12" ht="15">
      <c r="A107" s="38"/>
      <c r="B107" s="16" t="s">
        <v>13</v>
      </c>
      <c r="C107" s="16" t="s">
        <v>14</v>
      </c>
      <c r="D107" s="220"/>
      <c r="E107" s="214"/>
      <c r="F107" s="80">
        <f>'Анализ РБ'!F107+'Анализ РБ'!F263+'Анал КБ Админ-хоз.'!F107+'Анал КБ Админ-хоз.'!F262+'Анал КБ Субв.'!F107+'Анал КБ Субв.'!F261</f>
        <v>0</v>
      </c>
      <c r="G107" s="80">
        <f>'Анализ РБ'!G107+'Анализ РБ'!G263+'Анал КБ Админ-хоз.'!G107+'Анал КБ Админ-хоз.'!G262+'Анал КБ Субв.'!G107+'Анал КБ Субв.'!G261</f>
        <v>26000</v>
      </c>
      <c r="H107" s="80">
        <f>'Анализ РБ'!H107+'Анализ РБ'!H263+'Анал КБ Админ-хоз.'!H107+'Анал КБ Админ-хоз.'!H262+'Анал КБ Субв.'!H107+'Анал КБ Субв.'!H261</f>
        <v>0</v>
      </c>
      <c r="I107" s="80">
        <f>'Анализ РБ'!I107+'Анализ РБ'!I263+'Анал КБ Админ-хоз.'!I107+'Анал КБ Админ-хоз.'!I262+'Анал КБ Субв.'!I107+'Анал КБ Субв.'!I261</f>
        <v>3550</v>
      </c>
      <c r="J107" s="80">
        <f>'Анализ РБ'!J107+'Анализ РБ'!J263+'Анал КБ Админ-хоз.'!J107+'Анал КБ Админ-хоз.'!J262+'Анал КБ Субв.'!J107+'Анал КБ Субв.'!J261</f>
        <v>22450</v>
      </c>
      <c r="K107" s="80">
        <f>'Анализ РБ'!K107+'Анализ РБ'!K263+'Анал КБ Админ-хоз.'!K107+'Анал КБ Админ-хоз.'!K262+'Анал КБ Субв.'!K107+'Анал КБ Субв.'!K261</f>
        <v>0</v>
      </c>
      <c r="L107" s="80">
        <f>'Анализ РБ'!L107+'Анализ РБ'!L263+'Анал КБ Админ-хоз.'!L107+'Анал КБ Админ-хоз.'!L262+'Анал КБ Субв.'!L107+'Анал КБ Субв.'!L261</f>
        <v>26000</v>
      </c>
    </row>
    <row r="108" spans="1:12" ht="15">
      <c r="A108" s="23"/>
      <c r="B108" s="16" t="s">
        <v>13</v>
      </c>
      <c r="C108" s="16" t="s">
        <v>74</v>
      </c>
      <c r="D108" s="220"/>
      <c r="E108" s="214"/>
      <c r="F108" s="80">
        <f>'Анализ РБ'!F108+'Анализ РБ'!F264+'Анал КБ Админ-хоз.'!F108+'Анал КБ Админ-хоз.'!F263+'Анал КБ Субв.'!F108+'Анал КБ Субв.'!F262</f>
        <v>0</v>
      </c>
      <c r="G108" s="80">
        <f>'Анализ РБ'!G108+'Анализ РБ'!G264+'Анал КБ Админ-хоз.'!G108+'Анал КБ Админ-хоз.'!G263+'Анал КБ Субв.'!G108+'Анал КБ Субв.'!G262</f>
        <v>0</v>
      </c>
      <c r="H108" s="80">
        <f>'Анализ РБ'!H108+'Анализ РБ'!H264+'Анал КБ Админ-хоз.'!H108+'Анал КБ Админ-хоз.'!H263+'Анал КБ Субв.'!H108+'Анал КБ Субв.'!H262</f>
        <v>0</v>
      </c>
      <c r="I108" s="80">
        <f>'Анализ РБ'!I108+'Анализ РБ'!I264+'Анал КБ Админ-хоз.'!I108+'Анал КБ Админ-хоз.'!I263+'Анал КБ Субв.'!I108+'Анал КБ Субв.'!I262</f>
        <v>0</v>
      </c>
      <c r="J108" s="80">
        <f>'Анализ РБ'!J108+'Анализ РБ'!J264+'Анал КБ Админ-хоз.'!J108+'Анал КБ Админ-хоз.'!J263+'Анал КБ Субв.'!J108+'Анал КБ Субв.'!J262</f>
        <v>0</v>
      </c>
      <c r="K108" s="80">
        <f>'Анализ РБ'!K108+'Анализ РБ'!K264+'Анал КБ Админ-хоз.'!K108+'Анал КБ Админ-хоз.'!K263+'Анал КБ Субв.'!K108+'Анал КБ Субв.'!K262</f>
        <v>0</v>
      </c>
      <c r="L108" s="80">
        <f>'Анализ РБ'!L108+'Анализ РБ'!L264+'Анал КБ Админ-хоз.'!L108+'Анал КБ Админ-хоз.'!L263+'Анал КБ Субв.'!L108+'Анал КБ Субв.'!L262</f>
        <v>0</v>
      </c>
    </row>
    <row r="109" spans="1:14" ht="13.5" customHeight="1">
      <c r="A109" s="221" t="s">
        <v>96</v>
      </c>
      <c r="B109" s="221"/>
      <c r="C109" s="221"/>
      <c r="D109" s="220"/>
      <c r="E109" s="216">
        <f>G107+G106+G108</f>
        <v>326404.35</v>
      </c>
      <c r="F109" s="216"/>
      <c r="G109" s="216"/>
      <c r="H109" s="85">
        <f>H106+H107+H108</f>
        <v>0</v>
      </c>
      <c r="I109" s="81">
        <f>I106+I107+I108</f>
        <v>93550</v>
      </c>
      <c r="J109" s="86">
        <f>E109-I109-H109</f>
        <v>232854.34999999998</v>
      </c>
      <c r="K109" s="82">
        <f>+K106+K107+K108</f>
        <v>0</v>
      </c>
      <c r="L109" s="82">
        <f>E109-K109</f>
        <v>326404.35</v>
      </c>
      <c r="M109" s="128"/>
      <c r="N109" s="104"/>
    </row>
    <row r="110" spans="1:12" ht="15" customHeight="1">
      <c r="A110" s="219" t="s">
        <v>97</v>
      </c>
      <c r="B110" s="219"/>
      <c r="C110" s="219"/>
      <c r="D110" s="219"/>
      <c r="E110" s="219"/>
      <c r="F110" s="88"/>
      <c r="G110" s="89"/>
      <c r="H110" s="87"/>
      <c r="I110" s="81"/>
      <c r="J110" s="81"/>
      <c r="K110" s="82"/>
      <c r="L110" s="82"/>
    </row>
    <row r="111" spans="1:12" ht="15">
      <c r="A111" s="23" t="s">
        <v>98</v>
      </c>
      <c r="B111" s="32" t="s">
        <v>13</v>
      </c>
      <c r="C111" s="32" t="s">
        <v>14</v>
      </c>
      <c r="D111" s="220">
        <v>244</v>
      </c>
      <c r="E111" s="214">
        <v>344</v>
      </c>
      <c r="F111" s="80">
        <f>'Анализ РБ'!F111+'Анализ РБ'!F267+'Анал КБ Админ-хоз.'!F111+'Анал КБ Админ-хоз.'!F266+'Анал КБ Субв.'!F111+'Анал КБ Субв.'!F265</f>
        <v>0</v>
      </c>
      <c r="G111" s="80">
        <f>'Анализ РБ'!G111+'Анализ РБ'!G267+'Анал КБ Админ-хоз.'!G111+'Анал КБ Админ-хоз.'!G266+'Анал КБ Субв.'!G111+'Анал КБ Субв.'!G265</f>
        <v>0</v>
      </c>
      <c r="H111" s="80">
        <f>'Анализ РБ'!H111+'Анализ РБ'!H267+'Анал КБ Админ-хоз.'!H111+'Анал КБ Админ-хоз.'!H266+'Анал КБ Субв.'!H111+'Анал КБ Субв.'!H265</f>
        <v>0</v>
      </c>
      <c r="I111" s="80">
        <f>'Анализ РБ'!I111+'Анализ РБ'!I267+'Анал КБ Админ-хоз.'!I111+'Анал КБ Админ-хоз.'!I266+'Анал КБ Субв.'!I111+'Анал КБ Субв.'!I265</f>
        <v>0</v>
      </c>
      <c r="J111" s="80">
        <f>'Анализ РБ'!J111+'Анализ РБ'!J267+'Анал КБ Админ-хоз.'!J111+'Анал КБ Админ-хоз.'!J266+'Анал КБ Субв.'!J111+'Анал КБ Субв.'!J265</f>
        <v>0</v>
      </c>
      <c r="K111" s="80">
        <f>'Анализ РБ'!K111+'Анализ РБ'!K267+'Анал КБ Админ-хоз.'!K111+'Анал КБ Админ-хоз.'!K266+'Анал КБ Субв.'!K111+'Анал КБ Субв.'!K265</f>
        <v>0</v>
      </c>
      <c r="L111" s="80">
        <f>'Анализ РБ'!L111+'Анализ РБ'!L267+'Анал КБ Админ-хоз.'!L111+'Анал КБ Админ-хоз.'!L266+'Анал КБ Субв.'!L111+'Анал КБ Субв.'!L265</f>
        <v>0</v>
      </c>
    </row>
    <row r="112" spans="1:12" ht="15">
      <c r="A112" s="38"/>
      <c r="B112" s="16" t="s">
        <v>13</v>
      </c>
      <c r="C112" s="16" t="s">
        <v>14</v>
      </c>
      <c r="D112" s="220"/>
      <c r="E112" s="214"/>
      <c r="F112" s="80">
        <f>'Анализ РБ'!F112+'Анализ РБ'!F268+'Анал КБ Админ-хоз.'!F112+'Анал КБ Админ-хоз.'!F267+'Анал КБ Субв.'!F112+'Анал КБ Субв.'!F266</f>
        <v>0</v>
      </c>
      <c r="G112" s="80">
        <f>'Анализ РБ'!G112+'Анализ РБ'!G268+'Анал КБ Админ-хоз.'!G112+'Анал КБ Админ-хоз.'!G267+'Анал КБ Субв.'!G112+'Анал КБ Субв.'!G266</f>
        <v>0</v>
      </c>
      <c r="H112" s="80">
        <f>'Анализ РБ'!H112+'Анализ РБ'!H268+'Анал КБ Админ-хоз.'!H112+'Анал КБ Админ-хоз.'!H267+'Анал КБ Субв.'!H112+'Анал КБ Субв.'!H266</f>
        <v>0</v>
      </c>
      <c r="I112" s="80">
        <f>'Анализ РБ'!I112+'Анализ РБ'!I268+'Анал КБ Админ-хоз.'!I112+'Анал КБ Админ-хоз.'!I267+'Анал КБ Субв.'!I112+'Анал КБ Субв.'!I266</f>
        <v>0</v>
      </c>
      <c r="J112" s="80">
        <f>'Анализ РБ'!J112+'Анализ РБ'!J268+'Анал КБ Админ-хоз.'!J112+'Анал КБ Админ-хоз.'!J267+'Анал КБ Субв.'!J112+'Анал КБ Субв.'!J266</f>
        <v>0</v>
      </c>
      <c r="K112" s="80">
        <f>'Анализ РБ'!K112+'Анализ РБ'!K268+'Анал КБ Админ-хоз.'!K112+'Анал КБ Админ-хоз.'!K267+'Анал КБ Субв.'!K112+'Анал КБ Субв.'!K266</f>
        <v>0</v>
      </c>
      <c r="L112" s="80">
        <f>'Анализ РБ'!L112+'Анализ РБ'!L268+'Анал КБ Админ-хоз.'!L112+'Анал КБ Админ-хоз.'!L267+'Анал КБ Субв.'!L112+'Анал КБ Субв.'!L266</f>
        <v>0</v>
      </c>
    </row>
    <row r="113" spans="1:12" ht="15">
      <c r="A113" s="23"/>
      <c r="B113" s="16" t="s">
        <v>13</v>
      </c>
      <c r="C113" s="16" t="s">
        <v>74</v>
      </c>
      <c r="D113" s="220"/>
      <c r="E113" s="214"/>
      <c r="F113" s="80">
        <f>'Анализ РБ'!F113+'Анализ РБ'!F269+'Анал КБ Админ-хоз.'!F113+'Анал КБ Админ-хоз.'!F268+'Анал КБ Субв.'!F113+'Анал КБ Субв.'!F267</f>
        <v>0</v>
      </c>
      <c r="G113" s="80">
        <f>'Анализ РБ'!G113+'Анализ РБ'!G269+'Анал КБ Админ-хоз.'!G113+'Анал КБ Админ-хоз.'!G268+'Анал КБ Субв.'!G113+'Анал КБ Субв.'!G267</f>
        <v>0</v>
      </c>
      <c r="H113" s="80">
        <f>'Анализ РБ'!H113+'Анализ РБ'!H269+'Анал КБ Админ-хоз.'!H113+'Анал КБ Админ-хоз.'!H268+'Анал КБ Субв.'!H113+'Анал КБ Субв.'!H267</f>
        <v>0</v>
      </c>
      <c r="I113" s="80">
        <f>'Анализ РБ'!I113+'Анализ РБ'!I269+'Анал КБ Админ-хоз.'!I113+'Анал КБ Админ-хоз.'!I268+'Анал КБ Субв.'!I113+'Анал КБ Субв.'!I267</f>
        <v>0</v>
      </c>
      <c r="J113" s="80">
        <f>'Анализ РБ'!J113+'Анализ РБ'!J269+'Анал КБ Админ-хоз.'!J113+'Анал КБ Админ-хоз.'!J268+'Анал КБ Субв.'!J113+'Анал КБ Субв.'!J267</f>
        <v>0</v>
      </c>
      <c r="K113" s="80">
        <f>'Анализ РБ'!K113+'Анализ РБ'!K269+'Анал КБ Админ-хоз.'!K113+'Анал КБ Админ-хоз.'!K268+'Анал КБ Субв.'!K113+'Анал КБ Субв.'!K267</f>
        <v>0</v>
      </c>
      <c r="L113" s="80">
        <f>'Анализ РБ'!L113+'Анализ РБ'!L269+'Анал КБ Админ-хоз.'!L113+'Анал КБ Админ-хоз.'!L268+'Анал КБ Субв.'!L113+'Анал КБ Субв.'!L267</f>
        <v>0</v>
      </c>
    </row>
    <row r="114" spans="1:12" ht="13.5" customHeight="1">
      <c r="A114" s="221" t="s">
        <v>99</v>
      </c>
      <c r="B114" s="221"/>
      <c r="C114" s="221"/>
      <c r="D114" s="220"/>
      <c r="E114" s="216">
        <f>G112+G111+G113</f>
        <v>0</v>
      </c>
      <c r="F114" s="216"/>
      <c r="G114" s="216"/>
      <c r="H114" s="85">
        <f>H111+H112+H113</f>
        <v>0</v>
      </c>
      <c r="I114" s="81">
        <f>I111+I112+I113</f>
        <v>0</v>
      </c>
      <c r="J114" s="86">
        <f>E114-I114-H114</f>
        <v>0</v>
      </c>
      <c r="K114" s="82">
        <f>+K111+K112+K113</f>
        <v>0</v>
      </c>
      <c r="L114" s="82">
        <f>E114-K114</f>
        <v>0</v>
      </c>
    </row>
    <row r="115" spans="1:12" ht="15" customHeight="1">
      <c r="A115" s="219" t="s">
        <v>100</v>
      </c>
      <c r="B115" s="219"/>
      <c r="C115" s="219"/>
      <c r="D115" s="219"/>
      <c r="E115" s="219"/>
      <c r="F115" s="88"/>
      <c r="G115" s="89"/>
      <c r="H115" s="87"/>
      <c r="I115" s="81"/>
      <c r="J115" s="81"/>
      <c r="K115" s="82"/>
      <c r="L115" s="82"/>
    </row>
    <row r="116" spans="1:12" ht="15">
      <c r="A116" s="23" t="s">
        <v>101</v>
      </c>
      <c r="B116" s="32" t="s">
        <v>13</v>
      </c>
      <c r="C116" s="32" t="s">
        <v>14</v>
      </c>
      <c r="D116" s="220">
        <v>244</v>
      </c>
      <c r="E116" s="214">
        <v>345</v>
      </c>
      <c r="F116" s="80">
        <f>'Анализ РБ'!F116+'Анализ РБ'!F272+'Анал КБ Админ-хоз.'!F116+'Анал КБ Админ-хоз.'!F271+'Анал КБ Субв.'!F116+'Анал КБ Субв.'!F270</f>
        <v>0</v>
      </c>
      <c r="G116" s="80">
        <f>'Анализ РБ'!G116+'Анализ РБ'!G272+'Анал КБ Админ-хоз.'!G116+'Анал КБ Админ-хоз.'!G271+'Анал КБ Субв.'!G116+'Анал КБ Субв.'!G270</f>
        <v>0</v>
      </c>
      <c r="H116" s="80">
        <f>'Анализ РБ'!H116+'Анализ РБ'!H272+'Анал КБ Админ-хоз.'!H116+'Анал КБ Админ-хоз.'!H271+'Анал КБ Субв.'!H116+'Анал КБ Субв.'!H270</f>
        <v>0</v>
      </c>
      <c r="I116" s="80">
        <f>'Анализ РБ'!I116+'Анализ РБ'!I272+'Анал КБ Админ-хоз.'!I116+'Анал КБ Админ-хоз.'!I271+'Анал КБ Субв.'!I116+'Анал КБ Субв.'!I270</f>
        <v>0</v>
      </c>
      <c r="J116" s="80">
        <f>'Анализ РБ'!J116+'Анализ РБ'!J272+'Анал КБ Админ-хоз.'!J116+'Анал КБ Админ-хоз.'!J271+'Анал КБ Субв.'!J116+'Анал КБ Субв.'!J270</f>
        <v>0</v>
      </c>
      <c r="K116" s="80">
        <f>'Анализ РБ'!K116+'Анализ РБ'!K272+'Анал КБ Админ-хоз.'!K116+'Анал КБ Админ-хоз.'!K271+'Анал КБ Субв.'!K116+'Анал КБ Субв.'!K270</f>
        <v>0</v>
      </c>
      <c r="L116" s="80">
        <f>'Анализ РБ'!L116+'Анализ РБ'!L272+'Анал КБ Админ-хоз.'!L116+'Анал КБ Админ-хоз.'!L271+'Анал КБ Субв.'!L116+'Анал КБ Субв.'!L270</f>
        <v>0</v>
      </c>
    </row>
    <row r="117" spans="1:12" ht="15">
      <c r="A117" s="38"/>
      <c r="B117" s="16" t="s">
        <v>13</v>
      </c>
      <c r="C117" s="16" t="s">
        <v>14</v>
      </c>
      <c r="D117" s="220"/>
      <c r="E117" s="214"/>
      <c r="F117" s="80">
        <f>'Анализ РБ'!F117+'Анализ РБ'!F273+'Анал КБ Админ-хоз.'!F117+'Анал КБ Админ-хоз.'!F272+'Анал КБ Субв.'!F117+'Анал КБ Субв.'!F271</f>
        <v>0</v>
      </c>
      <c r="G117" s="80">
        <f>'Анализ РБ'!G117+'Анализ РБ'!G273+'Анал КБ Админ-хоз.'!G117+'Анал КБ Админ-хоз.'!G272+'Анал КБ Субв.'!G117+'Анал КБ Субв.'!G271</f>
        <v>0</v>
      </c>
      <c r="H117" s="80">
        <f>'Анализ РБ'!H117+'Анализ РБ'!H273+'Анал КБ Админ-хоз.'!H117+'Анал КБ Админ-хоз.'!H272+'Анал КБ Субв.'!H117+'Анал КБ Субв.'!H271</f>
        <v>0</v>
      </c>
      <c r="I117" s="80">
        <f>'Анализ РБ'!I117+'Анализ РБ'!I273+'Анал КБ Админ-хоз.'!I117+'Анал КБ Админ-хоз.'!I272+'Анал КБ Субв.'!I117+'Анал КБ Субв.'!I271</f>
        <v>0</v>
      </c>
      <c r="J117" s="80">
        <f>'Анализ РБ'!J117+'Анализ РБ'!J273+'Анал КБ Админ-хоз.'!J117+'Анал КБ Админ-хоз.'!J272+'Анал КБ Субв.'!J117+'Анал КБ Субв.'!J271</f>
        <v>0</v>
      </c>
      <c r="K117" s="80">
        <f>'Анализ РБ'!K117+'Анализ РБ'!K273+'Анал КБ Админ-хоз.'!K117+'Анал КБ Админ-хоз.'!K272+'Анал КБ Субв.'!K117+'Анал КБ Субв.'!K271</f>
        <v>0</v>
      </c>
      <c r="L117" s="80">
        <f>'Анализ РБ'!L117+'Анализ РБ'!L273+'Анал КБ Админ-хоз.'!L117+'Анал КБ Админ-хоз.'!L272+'Анал КБ Субв.'!L117+'Анал КБ Субв.'!L271</f>
        <v>0</v>
      </c>
    </row>
    <row r="118" spans="1:12" ht="15">
      <c r="A118" s="23"/>
      <c r="B118" s="16" t="s">
        <v>13</v>
      </c>
      <c r="C118" s="16" t="s">
        <v>74</v>
      </c>
      <c r="D118" s="220"/>
      <c r="E118" s="214"/>
      <c r="F118" s="80">
        <f>'Анализ РБ'!F118+'Анализ РБ'!F274+'Анал КБ Админ-хоз.'!F118+'Анал КБ Админ-хоз.'!F273+'Анал КБ Субв.'!F118+'Анал КБ Субв.'!F272</f>
        <v>0</v>
      </c>
      <c r="G118" s="80">
        <f>'Анализ РБ'!G118+'Анализ РБ'!G274+'Анал КБ Админ-хоз.'!G118+'Анал КБ Админ-хоз.'!G273+'Анал КБ Субв.'!G118+'Анал КБ Субв.'!G272</f>
        <v>0</v>
      </c>
      <c r="H118" s="80">
        <f>'Анализ РБ'!H118+'Анализ РБ'!H274+'Анал КБ Админ-хоз.'!H118+'Анал КБ Админ-хоз.'!H273+'Анал КБ Субв.'!H118+'Анал КБ Субв.'!H272</f>
        <v>0</v>
      </c>
      <c r="I118" s="80">
        <f>'Анализ РБ'!I118+'Анализ РБ'!I274+'Анал КБ Админ-хоз.'!I118+'Анал КБ Админ-хоз.'!I273+'Анал КБ Субв.'!I118+'Анал КБ Субв.'!I272</f>
        <v>0</v>
      </c>
      <c r="J118" s="80">
        <f>'Анализ РБ'!J118+'Анализ РБ'!J274+'Анал КБ Админ-хоз.'!J118+'Анал КБ Админ-хоз.'!J273+'Анал КБ Субв.'!J118+'Анал КБ Субв.'!J272</f>
        <v>0</v>
      </c>
      <c r="K118" s="80">
        <f>'Анализ РБ'!K118+'Анализ РБ'!K274+'Анал КБ Админ-хоз.'!K118+'Анал КБ Админ-хоз.'!K273+'Анал КБ Субв.'!K118+'Анал КБ Субв.'!K272</f>
        <v>0</v>
      </c>
      <c r="L118" s="80">
        <f>'Анализ РБ'!L118+'Анализ РБ'!L274+'Анал КБ Админ-хоз.'!L118+'Анал КБ Админ-хоз.'!L273+'Анал КБ Субв.'!L118+'Анал КБ Субв.'!L272</f>
        <v>0</v>
      </c>
    </row>
    <row r="119" spans="1:12" ht="15" customHeight="1">
      <c r="A119" s="221" t="s">
        <v>102</v>
      </c>
      <c r="B119" s="221"/>
      <c r="C119" s="221"/>
      <c r="D119" s="220"/>
      <c r="E119" s="216">
        <f>G117+G116+G118</f>
        <v>0</v>
      </c>
      <c r="F119" s="216"/>
      <c r="G119" s="216"/>
      <c r="H119" s="85">
        <f>H116+H117+H118</f>
        <v>0</v>
      </c>
      <c r="I119" s="81">
        <f>I116+I117+I118</f>
        <v>0</v>
      </c>
      <c r="J119" s="86">
        <f>E119-I119-H119</f>
        <v>0</v>
      </c>
      <c r="K119" s="82">
        <f>+K116+K117+K118</f>
        <v>0</v>
      </c>
      <c r="L119" s="82">
        <f>E119-K119</f>
        <v>0</v>
      </c>
    </row>
    <row r="120" spans="1:12" ht="15" customHeight="1">
      <c r="A120" s="219" t="s">
        <v>103</v>
      </c>
      <c r="B120" s="219"/>
      <c r="C120" s="219"/>
      <c r="D120" s="219"/>
      <c r="E120" s="219"/>
      <c r="F120" s="88"/>
      <c r="G120" s="89"/>
      <c r="H120" s="89"/>
      <c r="I120" s="81"/>
      <c r="J120" s="81"/>
      <c r="K120" s="82"/>
      <c r="L120" s="82"/>
    </row>
    <row r="121" spans="1:12" ht="15" customHeight="1">
      <c r="A121" s="35" t="s">
        <v>104</v>
      </c>
      <c r="B121" s="32" t="s">
        <v>13</v>
      </c>
      <c r="C121" s="32" t="s">
        <v>14</v>
      </c>
      <c r="D121" s="220">
        <v>244</v>
      </c>
      <c r="E121" s="220">
        <v>346</v>
      </c>
      <c r="F121" s="80">
        <f>'Анализ РБ'!F121+'Анализ РБ'!F277+'Анал КБ Админ-хоз.'!F121+'Анал КБ Админ-хоз.'!F276+'Анал КБ Субв.'!F121+'Анал КБ Субв.'!F275</f>
        <v>0</v>
      </c>
      <c r="G121" s="80">
        <f>'Анализ РБ'!G121+'Анализ РБ'!G277+'Анал КБ Админ-хоз.'!G121+'Анал КБ Админ-хоз.'!G276+'Анал КБ Субв.'!G121+'Анал КБ Субв.'!G275</f>
        <v>0</v>
      </c>
      <c r="H121" s="80">
        <f>'Анализ РБ'!H121+'Анализ РБ'!H277+'Анал КБ Админ-хоз.'!H121+'Анал КБ Админ-хоз.'!H276+'Анал КБ Субв.'!H121+'Анал КБ Субв.'!H275</f>
        <v>0</v>
      </c>
      <c r="I121" s="80">
        <f>'Анализ РБ'!I121+'Анализ РБ'!I277+'Анал КБ Админ-хоз.'!I121+'Анал КБ Админ-хоз.'!I276+'Анал КБ Субв.'!I121+'Анал КБ Субв.'!I275</f>
        <v>0</v>
      </c>
      <c r="J121" s="80">
        <f>'Анализ РБ'!J121+'Анализ РБ'!J277+'Анал КБ Админ-хоз.'!J121+'Анал КБ Админ-хоз.'!J276+'Анал КБ Субв.'!J121+'Анал КБ Субв.'!J275</f>
        <v>0</v>
      </c>
      <c r="K121" s="80">
        <f>'Анализ РБ'!K121+'Анализ РБ'!K277+'Анал КБ Админ-хоз.'!K121+'Анал КБ Админ-хоз.'!K276+'Анал КБ Субв.'!K121+'Анал КБ Субв.'!K275</f>
        <v>0</v>
      </c>
      <c r="L121" s="80">
        <f>'Анализ РБ'!L121+'Анализ РБ'!L277+'Анал КБ Админ-хоз.'!L121+'Анал КБ Админ-хоз.'!L276+'Анал КБ Субв.'!L121+'Анал КБ Субв.'!L275</f>
        <v>0</v>
      </c>
    </row>
    <row r="122" spans="1:12" ht="15" customHeight="1">
      <c r="A122" s="23" t="s">
        <v>105</v>
      </c>
      <c r="B122" s="16" t="s">
        <v>13</v>
      </c>
      <c r="C122" s="16" t="s">
        <v>14</v>
      </c>
      <c r="D122" s="220"/>
      <c r="E122" s="220"/>
      <c r="F122" s="80">
        <f>'Анализ РБ'!F122+'Анализ РБ'!F278+'Анал КБ Админ-хоз.'!F122+'Анал КБ Админ-хоз.'!F277+'Анал КБ Субв.'!F122+'Анал КБ Субв.'!F276</f>
        <v>0</v>
      </c>
      <c r="G122" s="80">
        <f>'Анализ РБ'!G122+'Анализ РБ'!G278+'Анал КБ Админ-хоз.'!G122+'Анал КБ Админ-хоз.'!G277+'Анал КБ Субв.'!G122+'Анал КБ Субв.'!G276</f>
        <v>1265</v>
      </c>
      <c r="H122" s="80">
        <f>'Анализ РБ'!H122+'Анализ РБ'!H278+'Анал КБ Админ-хоз.'!H122+'Анал КБ Админ-хоз.'!H277+'Анал КБ Субв.'!H122+'Анал КБ Субв.'!H276</f>
        <v>0</v>
      </c>
      <c r="I122" s="80">
        <f>'Анализ РБ'!I122+'Анализ РБ'!I278+'Анал КБ Админ-хоз.'!I122+'Анал КБ Админ-хоз.'!I277+'Анал КБ Субв.'!I122+'Анал КБ Субв.'!I276</f>
        <v>1265</v>
      </c>
      <c r="J122" s="80">
        <f>'Анализ РБ'!J122+'Анализ РБ'!J278+'Анал КБ Админ-хоз.'!J122+'Анал КБ Админ-хоз.'!J277+'Анал КБ Субв.'!J122+'Анал КБ Субв.'!J276</f>
        <v>0</v>
      </c>
      <c r="K122" s="80">
        <f>'Анализ РБ'!K122+'Анализ РБ'!K278+'Анал КБ Админ-хоз.'!K122+'Анал КБ Админ-хоз.'!K277+'Анал КБ Субв.'!K122+'Анал КБ Субв.'!K276</f>
        <v>0</v>
      </c>
      <c r="L122" s="80">
        <f>'Анализ РБ'!L122+'Анализ РБ'!L278+'Анал КБ Админ-хоз.'!L122+'Анал КБ Админ-хоз.'!L277+'Анал КБ Субв.'!L122+'Анал КБ Субв.'!L276</f>
        <v>1265</v>
      </c>
    </row>
    <row r="123" spans="1:12" ht="15" customHeight="1">
      <c r="A123" s="23" t="s">
        <v>106</v>
      </c>
      <c r="B123" s="16" t="s">
        <v>13</v>
      </c>
      <c r="C123" s="16" t="s">
        <v>14</v>
      </c>
      <c r="D123" s="220"/>
      <c r="E123" s="220"/>
      <c r="F123" s="80">
        <f>'Анализ РБ'!F123+'Анализ РБ'!F279+'Анал КБ Админ-хоз.'!F123+'Анал КБ Админ-хоз.'!F278+'Анал КБ Субв.'!F123+'Анал КБ Субв.'!F277</f>
        <v>0</v>
      </c>
      <c r="G123" s="80">
        <f>'Анализ РБ'!G123+'Анализ РБ'!G279+'Анал КБ Админ-хоз.'!G123+'Анал КБ Админ-хоз.'!G278+'Анал КБ Субв.'!G123+'Анал КБ Субв.'!G277</f>
        <v>0</v>
      </c>
      <c r="H123" s="80">
        <f>'Анализ РБ'!H123+'Анализ РБ'!H279+'Анал КБ Админ-хоз.'!H123+'Анал КБ Админ-хоз.'!H278+'Анал КБ Субв.'!H123+'Анал КБ Субв.'!H277</f>
        <v>0</v>
      </c>
      <c r="I123" s="80">
        <f>'Анализ РБ'!I123+'Анализ РБ'!I279+'Анал КБ Админ-хоз.'!I123+'Анал КБ Админ-хоз.'!I278+'Анал КБ Субв.'!I123+'Анал КБ Субв.'!I277</f>
        <v>0</v>
      </c>
      <c r="J123" s="80">
        <f>'Анализ РБ'!J123+'Анализ РБ'!J279+'Анал КБ Админ-хоз.'!J123+'Анал КБ Админ-хоз.'!J278+'Анал КБ Субв.'!J123+'Анал КБ Субв.'!J277</f>
        <v>0</v>
      </c>
      <c r="K123" s="80">
        <f>'Анализ РБ'!K123+'Анализ РБ'!K279+'Анал КБ Админ-хоз.'!K123+'Анал КБ Админ-хоз.'!K278+'Анал КБ Субв.'!K123+'Анал КБ Субв.'!K277</f>
        <v>0</v>
      </c>
      <c r="L123" s="80">
        <f>'Анализ РБ'!L123+'Анализ РБ'!L279+'Анал КБ Админ-хоз.'!L123+'Анал КБ Админ-хоз.'!L278+'Анал КБ Субв.'!L123+'Анал КБ Субв.'!L277</f>
        <v>0</v>
      </c>
    </row>
    <row r="124" spans="1:12" ht="15">
      <c r="A124" s="23" t="s">
        <v>107</v>
      </c>
      <c r="B124" s="16" t="s">
        <v>13</v>
      </c>
      <c r="C124" s="16" t="s">
        <v>14</v>
      </c>
      <c r="D124" s="220"/>
      <c r="E124" s="220"/>
      <c r="F124" s="80">
        <f>'Анализ РБ'!F124+'Анализ РБ'!F280+'Анал КБ Админ-хоз.'!F124+'Анал КБ Админ-хоз.'!F279+'Анал КБ Субв.'!F124+'Анал КБ Субв.'!F278</f>
        <v>0</v>
      </c>
      <c r="G124" s="80">
        <f>'Анализ РБ'!G124+'Анализ РБ'!G280+'Анал КБ Админ-хоз.'!G124+'Анал КБ Админ-хоз.'!G279+'Анал КБ Субв.'!G124+'Анал КБ Субв.'!G278</f>
        <v>0</v>
      </c>
      <c r="H124" s="80">
        <f>'Анализ РБ'!H124+'Анализ РБ'!H280+'Анал КБ Админ-хоз.'!H124+'Анал КБ Админ-хоз.'!H279+'Анал КБ Субв.'!H124+'Анал КБ Субв.'!H278</f>
        <v>0</v>
      </c>
      <c r="I124" s="80">
        <f>'Анализ РБ'!I124+'Анализ РБ'!I280+'Анал КБ Админ-хоз.'!I124+'Анал КБ Админ-хоз.'!I279+'Анал КБ Субв.'!I124+'Анал КБ Субв.'!I278</f>
        <v>0</v>
      </c>
      <c r="J124" s="80">
        <f>'Анализ РБ'!J124+'Анализ РБ'!J280+'Анал КБ Админ-хоз.'!J124+'Анал КБ Админ-хоз.'!J279+'Анал КБ Субв.'!J124+'Анал КБ Субв.'!J278</f>
        <v>0</v>
      </c>
      <c r="K124" s="80">
        <f>'Анализ РБ'!K124+'Анализ РБ'!K280+'Анал КБ Админ-хоз.'!K124+'Анал КБ Админ-хоз.'!K279+'Анал КБ Субв.'!K124+'Анал КБ Субв.'!K278</f>
        <v>0</v>
      </c>
      <c r="L124" s="80">
        <f>'Анализ РБ'!L124+'Анализ РБ'!L280+'Анал КБ Админ-хоз.'!L124+'Анал КБ Админ-хоз.'!L279+'Анал КБ Субв.'!L124+'Анал КБ Субв.'!L278</f>
        <v>0</v>
      </c>
    </row>
    <row r="125" spans="1:12" ht="15" customHeight="1">
      <c r="A125" s="23" t="s">
        <v>108</v>
      </c>
      <c r="B125" s="16" t="s">
        <v>13</v>
      </c>
      <c r="C125" s="16" t="s">
        <v>14</v>
      </c>
      <c r="D125" s="220"/>
      <c r="E125" s="220"/>
      <c r="F125" s="80">
        <f>'Анализ РБ'!F125+'Анализ РБ'!F281+'Анал КБ Админ-хоз.'!F125+'Анал КБ Админ-хоз.'!F280+'Анал КБ Субв.'!F125+'Анал КБ Субв.'!F279</f>
        <v>0</v>
      </c>
      <c r="G125" s="80">
        <f>'Анализ РБ'!G125+'Анализ РБ'!G281+'Анал КБ Админ-хоз.'!G125+'Анал КБ Админ-хоз.'!G280+'Анал КБ Субв.'!G125+'Анал КБ Субв.'!G279</f>
        <v>0</v>
      </c>
      <c r="H125" s="80">
        <f>'Анализ РБ'!H125+'Анализ РБ'!H281+'Анал КБ Админ-хоз.'!H125+'Анал КБ Админ-хоз.'!H280+'Анал КБ Субв.'!H125+'Анал КБ Субв.'!H279</f>
        <v>0</v>
      </c>
      <c r="I125" s="80">
        <f>'Анализ РБ'!I125+'Анализ РБ'!I281+'Анал КБ Админ-хоз.'!I125+'Анал КБ Админ-хоз.'!I280+'Анал КБ Субв.'!I125+'Анал КБ Субв.'!I279</f>
        <v>0</v>
      </c>
      <c r="J125" s="80">
        <f>'Анализ РБ'!J125+'Анализ РБ'!J281+'Анал КБ Админ-хоз.'!J125+'Анал КБ Админ-хоз.'!J280+'Анал КБ Субв.'!J125+'Анал КБ Субв.'!J279</f>
        <v>0</v>
      </c>
      <c r="K125" s="80">
        <f>'Анализ РБ'!K125+'Анализ РБ'!K281+'Анал КБ Админ-хоз.'!K125+'Анал КБ Админ-хоз.'!K280+'Анал КБ Субв.'!K125+'Анал КБ Субв.'!K279</f>
        <v>0</v>
      </c>
      <c r="L125" s="80">
        <f>'Анализ РБ'!L125+'Анализ РБ'!L281+'Анал КБ Админ-хоз.'!L125+'Анал КБ Админ-хоз.'!L280+'Анал КБ Субв.'!L125+'Анал КБ Субв.'!L279</f>
        <v>0</v>
      </c>
    </row>
    <row r="126" spans="1:12" ht="15" customHeight="1">
      <c r="A126" s="35" t="s">
        <v>109</v>
      </c>
      <c r="B126" s="32" t="s">
        <v>13</v>
      </c>
      <c r="C126" s="32" t="s">
        <v>14</v>
      </c>
      <c r="D126" s="220"/>
      <c r="E126" s="220"/>
      <c r="F126" s="80">
        <f>'Анализ РБ'!F126+'Анализ РБ'!F282+'Анал КБ Админ-хоз.'!F126+'Анал КБ Админ-хоз.'!F281+'Анал КБ Субв.'!F126+'Анал КБ Субв.'!F280</f>
        <v>0</v>
      </c>
      <c r="G126" s="80">
        <f>'Анализ РБ'!G126+'Анализ РБ'!G282+'Анал КБ Админ-хоз.'!G126+'Анал КБ Админ-хоз.'!G281+'Анал КБ Субв.'!G126+'Анал КБ Субв.'!G280</f>
        <v>0</v>
      </c>
      <c r="H126" s="80">
        <f>'Анализ РБ'!H126+'Анализ РБ'!H282+'Анал КБ Админ-хоз.'!H126+'Анал КБ Админ-хоз.'!H281+'Анал КБ Субв.'!H126+'Анал КБ Субв.'!H280</f>
        <v>0</v>
      </c>
      <c r="I126" s="80">
        <f>'Анализ РБ'!I126+'Анализ РБ'!I282+'Анал КБ Админ-хоз.'!I126+'Анал КБ Админ-хоз.'!I281+'Анал КБ Субв.'!I126+'Анал КБ Субв.'!I280</f>
        <v>0</v>
      </c>
      <c r="J126" s="80">
        <f>'Анализ РБ'!J126+'Анализ РБ'!J282+'Анал КБ Админ-хоз.'!J126+'Анал КБ Админ-хоз.'!J281+'Анал КБ Субв.'!J126+'Анал КБ Субв.'!J280</f>
        <v>0</v>
      </c>
      <c r="K126" s="80">
        <f>'Анализ РБ'!K126+'Анализ РБ'!K282+'Анал КБ Админ-хоз.'!K126+'Анал КБ Админ-хоз.'!K281+'Анал КБ Субв.'!K126+'Анал КБ Субв.'!K280</f>
        <v>0</v>
      </c>
      <c r="L126" s="80">
        <f>'Анализ РБ'!L126+'Анализ РБ'!L282+'Анал КБ Админ-хоз.'!L126+'Анал КБ Админ-хоз.'!L281+'Анал КБ Субв.'!L126+'Анал КБ Субв.'!L280</f>
        <v>0</v>
      </c>
    </row>
    <row r="127" spans="1:12" ht="15" customHeight="1">
      <c r="A127" s="23" t="s">
        <v>110</v>
      </c>
      <c r="B127" s="16" t="s">
        <v>13</v>
      </c>
      <c r="C127" s="16" t="s">
        <v>14</v>
      </c>
      <c r="D127" s="220"/>
      <c r="E127" s="220"/>
      <c r="F127" s="80">
        <f>'Анализ РБ'!F127+'Анализ РБ'!F283+'Анал КБ Админ-хоз.'!F127+'Анал КБ Админ-хоз.'!F282+'Анал КБ Субв.'!F127+'Анал КБ Субв.'!F281</f>
        <v>0</v>
      </c>
      <c r="G127" s="80">
        <v>0</v>
      </c>
      <c r="H127" s="80">
        <f>'Анализ РБ'!H127+'Анализ РБ'!H283+'Анал КБ Админ-хоз.'!H127+'Анал КБ Админ-хоз.'!H282+'Анал КБ Субв.'!H127+'Анал КБ Субв.'!H281</f>
        <v>0</v>
      </c>
      <c r="I127" s="80">
        <f>'Анализ РБ'!I127+'Анализ РБ'!I283+'Анал КБ Админ-хоз.'!I127+'Анал КБ Админ-хоз.'!I282+'Анал КБ Субв.'!I127+'Анал КБ Субв.'!I281</f>
        <v>0</v>
      </c>
      <c r="J127" s="80">
        <f>'Анализ РБ'!J127+'Анализ РБ'!J283+'Анал КБ Админ-хоз.'!J127+'Анал КБ Админ-хоз.'!J282+'Анал КБ Субв.'!J127+'Анал КБ Субв.'!J281</f>
        <v>0</v>
      </c>
      <c r="K127" s="80">
        <f>'Анализ РБ'!K127+'Анализ РБ'!K283+'Анал КБ Админ-хоз.'!K127+'Анал КБ Админ-хоз.'!K282+'Анал КБ Субв.'!K127+'Анал КБ Субв.'!K281</f>
        <v>0</v>
      </c>
      <c r="L127" s="80">
        <f>'Анализ РБ'!L127+'Анализ РБ'!L283+'Анал КБ Админ-хоз.'!L127+'Анал КБ Админ-хоз.'!L282+'Анал КБ Субв.'!L127+'Анал КБ Субв.'!L281</f>
        <v>0</v>
      </c>
    </row>
    <row r="128" spans="1:12" ht="15" customHeight="1">
      <c r="A128" s="23" t="s">
        <v>137</v>
      </c>
      <c r="B128" s="16" t="s">
        <v>13</v>
      </c>
      <c r="C128" s="16" t="s">
        <v>14</v>
      </c>
      <c r="D128" s="220"/>
      <c r="E128" s="220"/>
      <c r="F128" s="80">
        <f>'Анализ РБ'!F128+'Анализ РБ'!F284+'Анал КБ Админ-хоз.'!F128+'Анал КБ Админ-хоз.'!F283+'Анал КБ Субв.'!F128+'Анал КБ Субв.'!F282</f>
        <v>0</v>
      </c>
      <c r="G128" s="80">
        <f>'Анализ РБ'!G128+'Анализ РБ'!G284+'Анал КБ Админ-хоз.'!G128+'Анал КБ Админ-хоз.'!G283+'Анал КБ Субв.'!G128+'Анал КБ Субв.'!G282</f>
        <v>0</v>
      </c>
      <c r="H128" s="80">
        <f>'Анализ РБ'!H128+'Анализ РБ'!H284+'Анал КБ Админ-хоз.'!H128+'Анал КБ Админ-хоз.'!H283+'Анал КБ Субв.'!H128+'Анал КБ Субв.'!H282</f>
        <v>0</v>
      </c>
      <c r="I128" s="80">
        <f>'Анализ РБ'!I128+'Анализ РБ'!I284+'Анал КБ Админ-хоз.'!I128+'Анал КБ Админ-хоз.'!I283+'Анал КБ Субв.'!I128+'Анал КБ Субв.'!I282</f>
        <v>0</v>
      </c>
      <c r="J128" s="80">
        <f>'Анализ РБ'!J128+'Анализ РБ'!J284+'Анал КБ Админ-хоз.'!J128+'Анал КБ Админ-хоз.'!J283+'Анал КБ Субв.'!J128+'Анал КБ Субв.'!J282</f>
        <v>0</v>
      </c>
      <c r="K128" s="80">
        <f>'Анализ РБ'!K128+'Анализ РБ'!K284+'Анал КБ Админ-хоз.'!K128+'Анал КБ Админ-хоз.'!K283+'Анал КБ Субв.'!K128+'Анал КБ Субв.'!K282</f>
        <v>0</v>
      </c>
      <c r="L128" s="80">
        <f>'Анализ РБ'!L128+'Анализ РБ'!L284+'Анал КБ Админ-хоз.'!L128+'Анал КБ Админ-хоз.'!L283+'Анал КБ Субв.'!L128+'Анал КБ Субв.'!L282</f>
        <v>0</v>
      </c>
    </row>
    <row r="129" spans="1:12" ht="15" customHeight="1">
      <c r="A129" s="23"/>
      <c r="B129" s="16" t="s">
        <v>13</v>
      </c>
      <c r="C129" s="16" t="s">
        <v>14</v>
      </c>
      <c r="D129" s="220"/>
      <c r="E129" s="220"/>
      <c r="F129" s="80">
        <f>'Анализ РБ'!F129+'Анализ РБ'!F285+'Анал КБ Админ-хоз.'!F129+'Анал КБ Админ-хоз.'!F284+'Анал КБ Субв.'!F129+'Анал КБ Субв.'!F283</f>
        <v>0</v>
      </c>
      <c r="G129" s="80">
        <f>'Анализ РБ'!G129+'Анализ РБ'!G285+'Анал КБ Админ-хоз.'!G129+'Анал КБ Админ-хоз.'!G284+'Анал КБ Субв.'!G129+'Анал КБ Субв.'!G283</f>
        <v>0</v>
      </c>
      <c r="H129" s="80">
        <f>'Анализ РБ'!H129+'Анализ РБ'!H285+'Анал КБ Админ-хоз.'!H129+'Анал КБ Админ-хоз.'!H284+'Анал КБ Субв.'!H129+'Анал КБ Субв.'!H283</f>
        <v>0</v>
      </c>
      <c r="I129" s="80">
        <f>'Анализ РБ'!I129+'Анализ РБ'!I285+'Анал КБ Админ-хоз.'!I129+'Анал КБ Админ-хоз.'!I284+'Анал КБ Субв.'!I129+'Анал КБ Субв.'!I283</f>
        <v>0</v>
      </c>
      <c r="J129" s="80">
        <f>'Анализ РБ'!J129+'Анализ РБ'!J285+'Анал КБ Админ-хоз.'!J129+'Анал КБ Админ-хоз.'!J284+'Анал КБ Субв.'!J129+'Анал КБ Субв.'!J283</f>
        <v>0</v>
      </c>
      <c r="K129" s="80">
        <f>'Анализ РБ'!K129+'Анализ РБ'!K285+'Анал КБ Админ-хоз.'!K129+'Анал КБ Админ-хоз.'!K284+'Анал КБ Субв.'!K129+'Анал КБ Субв.'!K283</f>
        <v>0</v>
      </c>
      <c r="L129" s="80">
        <f>'Анализ РБ'!L129+'Анализ РБ'!L285+'Анал КБ Админ-хоз.'!L129+'Анал КБ Админ-хоз.'!L284+'Анал КБ Субв.'!L129+'Анал КБ Субв.'!L283</f>
        <v>0</v>
      </c>
    </row>
    <row r="130" spans="1:12" ht="15" customHeight="1">
      <c r="A130" s="23"/>
      <c r="B130" s="16" t="s">
        <v>13</v>
      </c>
      <c r="C130" s="16" t="s">
        <v>14</v>
      </c>
      <c r="D130" s="220"/>
      <c r="E130" s="220"/>
      <c r="F130" s="80">
        <f>'Анализ РБ'!F130+'Анализ РБ'!F286+'Анал КБ Админ-хоз.'!F130+'Анал КБ Админ-хоз.'!F285+'Анал КБ Субв.'!F130+'Анал КБ Субв.'!F284</f>
        <v>0</v>
      </c>
      <c r="G130" s="80">
        <f>'Анализ РБ'!G130+'Анализ РБ'!G286+'Анал КБ Админ-хоз.'!G130+'Анал КБ Админ-хоз.'!G285+'Анал КБ Субв.'!G130+'Анал КБ Субв.'!G284</f>
        <v>0</v>
      </c>
      <c r="H130" s="80">
        <f>'Анализ РБ'!H130+'Анализ РБ'!H286+'Анал КБ Админ-хоз.'!H130+'Анал КБ Админ-хоз.'!H285+'Анал КБ Субв.'!H130+'Анал КБ Субв.'!H284</f>
        <v>0</v>
      </c>
      <c r="I130" s="80">
        <f>'Анализ РБ'!I130+'Анализ РБ'!I286+'Анал КБ Админ-хоз.'!I130+'Анал КБ Админ-хоз.'!I285+'Анал КБ Субв.'!I130+'Анал КБ Субв.'!I284</f>
        <v>0</v>
      </c>
      <c r="J130" s="80">
        <f>'Анализ РБ'!J130+'Анализ РБ'!J286+'Анал КБ Админ-хоз.'!J130+'Анал КБ Админ-хоз.'!J285+'Анал КБ Субв.'!J130+'Анал КБ Субв.'!J284</f>
        <v>0</v>
      </c>
      <c r="K130" s="80">
        <f>'Анализ РБ'!K130+'Анализ РБ'!K286+'Анал КБ Админ-хоз.'!K130+'Анал КБ Админ-хоз.'!K285+'Анал КБ Субв.'!K130+'Анал КБ Субв.'!K284</f>
        <v>0</v>
      </c>
      <c r="L130" s="80">
        <f>'Анализ РБ'!L130+'Анализ РБ'!L286+'Анал КБ Админ-хоз.'!L130+'Анал КБ Админ-хоз.'!L285+'Анал КБ Субв.'!L130+'Анал КБ Субв.'!L284</f>
        <v>0</v>
      </c>
    </row>
    <row r="131" spans="1:12" ht="15" customHeight="1">
      <c r="A131" s="23"/>
      <c r="B131" s="16" t="s">
        <v>13</v>
      </c>
      <c r="C131" s="16" t="s">
        <v>14</v>
      </c>
      <c r="D131" s="220"/>
      <c r="E131" s="220"/>
      <c r="F131" s="80">
        <f>'Анализ РБ'!F132+'Анализ РБ'!F287+'Анал КБ Админ-хоз.'!F131+'Анал КБ Админ-хоз.'!F286+'Анал КБ Субв.'!F131+'Анал КБ Субв.'!F285</f>
        <v>0</v>
      </c>
      <c r="G131" s="80">
        <f>'Анализ РБ'!G132+'Анализ РБ'!G287+'Анал КБ Админ-хоз.'!G131+'Анал КБ Админ-хоз.'!G286+'Анал КБ Субв.'!G131+'Анал КБ Субв.'!G285</f>
        <v>0</v>
      </c>
      <c r="H131" s="80">
        <f>'Анализ РБ'!H132+'Анализ РБ'!H287+'Анал КБ Админ-хоз.'!H131+'Анал КБ Админ-хоз.'!H286+'Анал КБ Субв.'!H131+'Анал КБ Субв.'!H285</f>
        <v>0</v>
      </c>
      <c r="I131" s="80">
        <f>'Анализ РБ'!I132+'Анализ РБ'!I287+'Анал КБ Админ-хоз.'!I131+'Анал КБ Админ-хоз.'!I286+'Анал КБ Субв.'!I131+'Анал КБ Субв.'!I285</f>
        <v>0</v>
      </c>
      <c r="J131" s="80">
        <f>'Анализ РБ'!J132+'Анализ РБ'!J287+'Анал КБ Админ-хоз.'!J131+'Анал КБ Админ-хоз.'!J286+'Анал КБ Субв.'!J131+'Анал КБ Субв.'!J285</f>
        <v>0</v>
      </c>
      <c r="K131" s="80">
        <f>'Анализ РБ'!K132+'Анализ РБ'!K287+'Анал КБ Админ-хоз.'!K131+'Анал КБ Админ-хоз.'!K286+'Анал КБ Субв.'!K131+'Анал КБ Субв.'!K285</f>
        <v>0</v>
      </c>
      <c r="L131" s="80">
        <f>'Анализ РБ'!L132+'Анализ РБ'!L287+'Анал КБ Админ-хоз.'!L131+'Анал КБ Админ-хоз.'!L286+'Анал КБ Субв.'!L131+'Анал КБ Субв.'!L285</f>
        <v>0</v>
      </c>
    </row>
    <row r="132" spans="1:14" ht="15" customHeight="1">
      <c r="A132" s="215" t="s">
        <v>112</v>
      </c>
      <c r="B132" s="215"/>
      <c r="C132" s="215"/>
      <c r="D132" s="220"/>
      <c r="E132" s="235">
        <f>G121+G122+G123+G124+G125+G126+G127+G128+G129+G130+G131</f>
        <v>1265</v>
      </c>
      <c r="F132" s="235"/>
      <c r="G132" s="235"/>
      <c r="H132" s="96">
        <f>H121+H122+H123+H124+H125+H126+H127+H128+H129+H130+H131</f>
        <v>0</v>
      </c>
      <c r="I132" s="81">
        <f>I121+I122+I123+I124+I125+I126+I127+I128+I129+I130+I131</f>
        <v>1265</v>
      </c>
      <c r="J132" s="86">
        <f>E132-I132-H132</f>
        <v>0</v>
      </c>
      <c r="K132" s="87">
        <f>K121+K122+K123+K124+K125+K126+K127+K128+K129+K130+K131</f>
        <v>0</v>
      </c>
      <c r="L132" s="87">
        <f>E132-K132</f>
        <v>1265</v>
      </c>
      <c r="M132" s="128"/>
      <c r="N132" s="104"/>
    </row>
    <row r="133" spans="1:12" ht="15" customHeight="1">
      <c r="A133" s="219" t="s">
        <v>113</v>
      </c>
      <c r="B133" s="219"/>
      <c r="C133" s="219"/>
      <c r="D133" s="219"/>
      <c r="E133" s="219"/>
      <c r="F133" s="88"/>
      <c r="G133" s="89"/>
      <c r="H133" s="87"/>
      <c r="I133" s="81"/>
      <c r="J133" s="81"/>
      <c r="K133" s="82"/>
      <c r="L133" s="82"/>
    </row>
    <row r="134" spans="1:12" ht="15" customHeight="1">
      <c r="A134" s="31" t="s">
        <v>114</v>
      </c>
      <c r="B134" s="32" t="s">
        <v>13</v>
      </c>
      <c r="C134" s="32" t="s">
        <v>14</v>
      </c>
      <c r="D134" s="220">
        <v>244</v>
      </c>
      <c r="E134" s="214">
        <v>349</v>
      </c>
      <c r="F134" s="80">
        <f>'Анализ РБ'!F135+'Анализ РБ'!F290+'Анал КБ Админ-хоз.'!F134+'Анал КБ Админ-хоз.'!F289+'Анал КБ Субв.'!F134+'Анал КБ Субв.'!F288</f>
        <v>0</v>
      </c>
      <c r="G134" s="80">
        <f>'Анализ РБ'!G135+'Анализ РБ'!G290+'Анал КБ Админ-хоз.'!G134+'Анал КБ Админ-хоз.'!G289+'Анал КБ Субв.'!G134+'Анал КБ Субв.'!G288</f>
        <v>0</v>
      </c>
      <c r="H134" s="80">
        <f>'Анализ РБ'!H135+'Анализ РБ'!H290+'Анал КБ Админ-хоз.'!H134+'Анал КБ Админ-хоз.'!H289+'Анал КБ Субв.'!H134+'Анал КБ Субв.'!H288</f>
        <v>0</v>
      </c>
      <c r="I134" s="80">
        <f>'Анализ РБ'!I135+'Анализ РБ'!I290+'Анал КБ Админ-хоз.'!I134+'Анал КБ Админ-хоз.'!I289+'Анал КБ Субв.'!I134+'Анал КБ Субв.'!I288</f>
        <v>0</v>
      </c>
      <c r="J134" s="80">
        <f>'Анализ РБ'!J135+'Анализ РБ'!J290+'Анал КБ Админ-хоз.'!J134+'Анал КБ Админ-хоз.'!J289+'Анал КБ Субв.'!J134+'Анал КБ Субв.'!J288</f>
        <v>0</v>
      </c>
      <c r="K134" s="80">
        <f>'Анализ РБ'!K135+'Анализ РБ'!K290+'Анал КБ Админ-хоз.'!K134+'Анал КБ Админ-хоз.'!K289+'Анал КБ Субв.'!K134+'Анал КБ Субв.'!K288</f>
        <v>0</v>
      </c>
      <c r="L134" s="80">
        <f>'Анализ РБ'!L135+'Анализ РБ'!L290+'Анал КБ Админ-хоз.'!L134+'Анал КБ Админ-хоз.'!L289+'Анал КБ Субв.'!L134+'Анал КБ Субв.'!L288</f>
        <v>0</v>
      </c>
    </row>
    <row r="135" spans="1:12" ht="15" customHeight="1">
      <c r="A135" s="38" t="s">
        <v>115</v>
      </c>
      <c r="B135" s="16" t="s">
        <v>13</v>
      </c>
      <c r="C135" s="16" t="s">
        <v>14</v>
      </c>
      <c r="D135" s="220"/>
      <c r="E135" s="214"/>
      <c r="F135" s="80">
        <f>'Анализ РБ'!F136+'Анализ РБ'!F291+'Анал КБ Админ-хоз.'!F135+'Анал КБ Админ-хоз.'!F290+'Анал КБ Субв.'!F135+'Анал КБ Субв.'!F289</f>
        <v>0</v>
      </c>
      <c r="G135" s="80">
        <f>'Анализ РБ'!G136+'Анализ РБ'!G291+'Анал КБ Админ-хоз.'!G135+'Анал КБ Админ-хоз.'!G290+'Анал КБ Субв.'!G135+'Анал КБ Субв.'!G289</f>
        <v>0</v>
      </c>
      <c r="H135" s="80">
        <f>'Анализ РБ'!H136+'Анализ РБ'!H291+'Анал КБ Админ-хоз.'!H135+'Анал КБ Админ-хоз.'!H290+'Анал КБ Субв.'!H135+'Анал КБ Субв.'!H289</f>
        <v>0</v>
      </c>
      <c r="I135" s="80">
        <f>'Анализ РБ'!I136+'Анализ РБ'!I291+'Анал КБ Админ-хоз.'!I135+'Анал КБ Админ-хоз.'!I290+'Анал КБ Субв.'!I135+'Анал КБ Субв.'!I289</f>
        <v>0</v>
      </c>
      <c r="J135" s="80">
        <f>'Анализ РБ'!J136+'Анализ РБ'!J291+'Анал КБ Админ-хоз.'!J135+'Анал КБ Админ-хоз.'!J290+'Анал КБ Субв.'!J135+'Анал КБ Субв.'!J289</f>
        <v>0</v>
      </c>
      <c r="K135" s="80">
        <f>'Анализ РБ'!K136+'Анализ РБ'!K291+'Анал КБ Админ-хоз.'!K135+'Анал КБ Админ-хоз.'!K290+'Анал КБ Субв.'!K135+'Анал КБ Субв.'!K289</f>
        <v>0</v>
      </c>
      <c r="L135" s="80">
        <f>'Анализ РБ'!L136+'Анализ РБ'!L291+'Анал КБ Админ-хоз.'!L135+'Анал КБ Админ-хоз.'!L290+'Анал КБ Субв.'!L135+'Анал КБ Субв.'!L289</f>
        <v>0</v>
      </c>
    </row>
    <row r="136" spans="1:12" ht="15">
      <c r="A136" s="23" t="s">
        <v>138</v>
      </c>
      <c r="B136" s="16" t="s">
        <v>13</v>
      </c>
      <c r="C136" s="32" t="s">
        <v>14</v>
      </c>
      <c r="D136" s="220"/>
      <c r="E136" s="214"/>
      <c r="F136" s="80">
        <f>'Анализ РБ'!F137+'Анализ РБ'!F292+'Анал КБ Админ-хоз.'!F136+'Анал КБ Админ-хоз.'!F291+'Анал КБ Субв.'!F136+'Анал КБ Субв.'!F290</f>
        <v>0</v>
      </c>
      <c r="G136" s="80">
        <f>'Анализ РБ'!G137+'Анализ РБ'!G292+'Анал КБ Админ-хоз.'!G136+'Анал КБ Админ-хоз.'!G291+'Анал КБ Субв.'!G136+'Анал КБ Субв.'!G290</f>
        <v>0</v>
      </c>
      <c r="H136" s="80">
        <f>'Анализ РБ'!H137+'Анализ РБ'!H292+'Анал КБ Админ-хоз.'!H136+'Анал КБ Админ-хоз.'!H291+'Анал КБ Субв.'!H136+'Анал КБ Субв.'!H290</f>
        <v>0</v>
      </c>
      <c r="I136" s="80">
        <f>'Анализ РБ'!I137+'Анализ РБ'!I292+'Анал КБ Админ-хоз.'!I136+'Анал КБ Админ-хоз.'!I291+'Анал КБ Субв.'!I136+'Анал КБ Субв.'!I290</f>
        <v>0</v>
      </c>
      <c r="J136" s="80">
        <f>'Анализ РБ'!J137+'Анализ РБ'!J292+'Анал КБ Админ-хоз.'!J136+'Анал КБ Админ-хоз.'!J291+'Анал КБ Субв.'!J136+'Анал КБ Субв.'!J290</f>
        <v>0</v>
      </c>
      <c r="K136" s="80">
        <f>'Анализ РБ'!K137+'Анализ РБ'!K292+'Анал КБ Админ-хоз.'!K136+'Анал КБ Админ-хоз.'!K291+'Анал КБ Субв.'!K136+'Анал КБ Субв.'!K290</f>
        <v>0</v>
      </c>
      <c r="L136" s="80">
        <f>'Анализ РБ'!L137+'Анализ РБ'!L292+'Анал КБ Админ-хоз.'!L136+'Анал КБ Админ-хоз.'!L291+'Анал КБ Субв.'!L136+'Анал КБ Субв.'!L290</f>
        <v>0</v>
      </c>
    </row>
    <row r="137" spans="1:12" ht="15" customHeight="1">
      <c r="A137" s="221" t="s">
        <v>117</v>
      </c>
      <c r="B137" s="221"/>
      <c r="C137" s="221"/>
      <c r="D137" s="220"/>
      <c r="E137" s="216">
        <f>G135+G134+G136</f>
        <v>0</v>
      </c>
      <c r="F137" s="216"/>
      <c r="G137" s="216"/>
      <c r="H137" s="85">
        <f>H134+H135+H136</f>
        <v>0</v>
      </c>
      <c r="I137" s="81">
        <f>I134+I135+I136</f>
        <v>0</v>
      </c>
      <c r="J137" s="86">
        <f>E137-I137-H137</f>
        <v>0</v>
      </c>
      <c r="K137" s="82">
        <f>+K134+K135+K136</f>
        <v>0</v>
      </c>
      <c r="L137" s="82">
        <f>E137-K137</f>
        <v>0</v>
      </c>
    </row>
    <row r="138" spans="1:12" ht="15" customHeight="1">
      <c r="A138" s="219" t="s">
        <v>118</v>
      </c>
      <c r="B138" s="219"/>
      <c r="C138" s="219"/>
      <c r="D138" s="219"/>
      <c r="E138" s="219"/>
      <c r="F138" s="88"/>
      <c r="G138" s="89"/>
      <c r="H138" s="87"/>
      <c r="I138" s="81"/>
      <c r="J138" s="81"/>
      <c r="K138" s="82"/>
      <c r="L138" s="82"/>
    </row>
    <row r="139" spans="1:12" ht="15">
      <c r="A139" s="31" t="s">
        <v>119</v>
      </c>
      <c r="B139" s="32" t="s">
        <v>13</v>
      </c>
      <c r="C139" s="32" t="s">
        <v>14</v>
      </c>
      <c r="D139" s="220">
        <v>321</v>
      </c>
      <c r="E139" s="33">
        <v>262</v>
      </c>
      <c r="F139" s="80">
        <f>'Анализ РБ'!F140+'Анализ РБ'!F295+'Анал КБ Админ-хоз.'!F139+'Анал КБ Админ-хоз.'!F294+'Анал КБ Субв.'!F139+'Анал КБ Субв.'!F293</f>
        <v>0</v>
      </c>
      <c r="G139" s="80">
        <f>'Анализ РБ'!G140+'Анализ РБ'!G295+'Анал КБ Админ-хоз.'!G139+'Анал КБ Админ-хоз.'!G294+'Анал КБ Субв.'!G139+'Анал КБ Субв.'!G293</f>
        <v>0</v>
      </c>
      <c r="H139" s="80">
        <f>'Анализ РБ'!H140+'Анализ РБ'!H295+'Анал КБ Админ-хоз.'!H139+'Анал КБ Админ-хоз.'!H294+'Анал КБ Субв.'!H139+'Анал КБ Субв.'!H293</f>
        <v>0</v>
      </c>
      <c r="I139" s="80">
        <f>'Анализ РБ'!I140+'Анализ РБ'!I295+'Анал КБ Админ-хоз.'!I139+'Анал КБ Админ-хоз.'!I294+'Анал КБ Субв.'!I139+'Анал КБ Субв.'!I293</f>
        <v>0</v>
      </c>
      <c r="J139" s="80">
        <f>'Анализ РБ'!J140+'Анализ РБ'!J295+'Анал КБ Админ-хоз.'!J139+'Анал КБ Админ-хоз.'!J294+'Анал КБ Субв.'!J139+'Анал КБ Субв.'!J293</f>
        <v>0</v>
      </c>
      <c r="K139" s="80">
        <f>'Анализ РБ'!K140+'Анализ РБ'!K295+'Анал КБ Админ-хоз.'!K139+'Анал КБ Админ-хоз.'!K294+'Анал КБ Субв.'!K139+'Анал КБ Субв.'!K293</f>
        <v>0</v>
      </c>
      <c r="L139" s="80">
        <f>'Анализ РБ'!L140+'Анализ РБ'!L295+'Анал КБ Админ-хоз.'!L139+'Анал КБ Админ-хоз.'!L294+'Анал КБ Субв.'!L139+'Анал КБ Субв.'!L293</f>
        <v>0</v>
      </c>
    </row>
    <row r="140" spans="1:12" ht="15" customHeight="1">
      <c r="A140" s="221" t="s">
        <v>120</v>
      </c>
      <c r="B140" s="221"/>
      <c r="C140" s="221"/>
      <c r="D140" s="220"/>
      <c r="E140" s="209">
        <f>G139</f>
        <v>0</v>
      </c>
      <c r="F140" s="209"/>
      <c r="G140" s="209"/>
      <c r="H140" s="85">
        <f>H139</f>
        <v>0</v>
      </c>
      <c r="I140" s="81">
        <f>I139</f>
        <v>0</v>
      </c>
      <c r="J140" s="86">
        <f>E140-I140-H140</f>
        <v>0</v>
      </c>
      <c r="K140" s="87">
        <f>K139</f>
        <v>0</v>
      </c>
      <c r="L140" s="87">
        <f>E140-K140</f>
        <v>0</v>
      </c>
    </row>
    <row r="141" spans="1:12" ht="15" customHeight="1">
      <c r="A141" s="219" t="s">
        <v>121</v>
      </c>
      <c r="B141" s="219"/>
      <c r="C141" s="219"/>
      <c r="D141" s="219"/>
      <c r="E141" s="219"/>
      <c r="F141" s="88"/>
      <c r="G141" s="89"/>
      <c r="H141" s="87"/>
      <c r="I141" s="81"/>
      <c r="J141" s="81"/>
      <c r="K141" s="82"/>
      <c r="L141" s="82"/>
    </row>
    <row r="142" spans="1:12" ht="15">
      <c r="A142" s="31" t="s">
        <v>122</v>
      </c>
      <c r="B142" s="32" t="s">
        <v>13</v>
      </c>
      <c r="C142" s="32" t="s">
        <v>14</v>
      </c>
      <c r="D142" s="220">
        <v>831</v>
      </c>
      <c r="E142" s="33">
        <v>296</v>
      </c>
      <c r="F142" s="80">
        <f>'Анализ РБ'!F143+'Анализ РБ'!F298+'Анал КБ Админ-хоз.'!F142+'Анал КБ Админ-хоз.'!F297+'Анал КБ Субв.'!F142+'Анал КБ Субв.'!F296</f>
        <v>0</v>
      </c>
      <c r="G142" s="80">
        <f>'Анализ РБ'!G143+'Анализ РБ'!G298+'Анал КБ Админ-хоз.'!G142+'Анал КБ Админ-хоз.'!G297+'Анал КБ Субв.'!G142+'Анал КБ Субв.'!G296</f>
        <v>1200</v>
      </c>
      <c r="H142" s="80">
        <f>'Анализ РБ'!H143+'Анализ РБ'!H298+'Анал КБ Админ-хоз.'!H142+'Анал КБ Админ-хоз.'!H297+'Анал КБ Субв.'!H142+'Анал КБ Субв.'!H296</f>
        <v>0</v>
      </c>
      <c r="I142" s="80">
        <f>'Анализ РБ'!I143+'Анализ РБ'!I298+'Анал КБ Админ-хоз.'!I142+'Анал КБ Админ-хоз.'!I297+'Анал КБ Субв.'!I142+'Анал КБ Субв.'!I296</f>
        <v>0</v>
      </c>
      <c r="J142" s="80">
        <f>'Анализ РБ'!J143+'Анализ РБ'!J298+'Анал КБ Админ-хоз.'!J142+'Анал КБ Админ-хоз.'!J297+'Анал КБ Субв.'!J142+'Анал КБ Субв.'!J296</f>
        <v>1200</v>
      </c>
      <c r="K142" s="80">
        <f>'Анализ РБ'!K143+'Анализ РБ'!K298+'Анал КБ Админ-хоз.'!K142+'Анал КБ Админ-хоз.'!K297+'Анал КБ Субв.'!K142+'Анал КБ Субв.'!K296</f>
        <v>0</v>
      </c>
      <c r="L142" s="80">
        <f>'Анализ РБ'!L143+'Анализ РБ'!L298+'Анал КБ Админ-хоз.'!L142+'Анал КБ Админ-хоз.'!L297+'Анал КБ Субв.'!L142+'Анал КБ Субв.'!L296</f>
        <v>1200</v>
      </c>
    </row>
    <row r="143" spans="1:12" ht="15" customHeight="1">
      <c r="A143" s="221" t="s">
        <v>123</v>
      </c>
      <c r="B143" s="221"/>
      <c r="C143" s="221"/>
      <c r="D143" s="220"/>
      <c r="E143" s="209">
        <f>G142</f>
        <v>1200</v>
      </c>
      <c r="F143" s="209"/>
      <c r="G143" s="209"/>
      <c r="H143" s="85">
        <f>H142</f>
        <v>0</v>
      </c>
      <c r="I143" s="81">
        <f>I142</f>
        <v>0</v>
      </c>
      <c r="J143" s="86">
        <f>E143-I143-H143</f>
        <v>1200</v>
      </c>
      <c r="K143" s="87">
        <f>K142</f>
        <v>0</v>
      </c>
      <c r="L143" s="87">
        <f>E143-K143</f>
        <v>1200</v>
      </c>
    </row>
    <row r="144" spans="1:12" ht="15" customHeight="1">
      <c r="A144" s="219" t="s">
        <v>124</v>
      </c>
      <c r="B144" s="219"/>
      <c r="C144" s="219"/>
      <c r="D144" s="219"/>
      <c r="E144" s="219"/>
      <c r="F144" s="88"/>
      <c r="G144" s="89"/>
      <c r="H144" s="87"/>
      <c r="I144" s="81"/>
      <c r="J144" s="81"/>
      <c r="K144" s="82"/>
      <c r="L144" s="82"/>
    </row>
    <row r="145" spans="1:12" ht="15" customHeight="1">
      <c r="A145" s="31" t="s">
        <v>125</v>
      </c>
      <c r="B145" s="32" t="s">
        <v>13</v>
      </c>
      <c r="C145" s="32" t="s">
        <v>14</v>
      </c>
      <c r="D145" s="220">
        <v>852</v>
      </c>
      <c r="E145" s="33">
        <v>291</v>
      </c>
      <c r="F145" s="80">
        <f>'Анализ РБ'!F146+'Анализ РБ'!F301+'Анал КБ Админ-хоз.'!F145+'Анал КБ Админ-хоз.'!F300+'Анал КБ Субв.'!F145+'Анал КБ Субв.'!F299</f>
        <v>0</v>
      </c>
      <c r="G145" s="80">
        <f>'Анализ РБ'!G146+'Анализ РБ'!G301+'Анал КБ Админ-хоз.'!G145+'Анал КБ Админ-хоз.'!G300+'Анал КБ Субв.'!G145+'Анал КБ Субв.'!G299</f>
        <v>0</v>
      </c>
      <c r="H145" s="80">
        <f>'Анализ РБ'!H146+'Анализ РБ'!H301+'Анал КБ Админ-хоз.'!H145+'Анал КБ Админ-хоз.'!H300+'Анал КБ Субв.'!H145+'Анал КБ Субв.'!H299</f>
        <v>0</v>
      </c>
      <c r="I145" s="80">
        <f>'Анализ РБ'!I146+'Анализ РБ'!I301+'Анал КБ Админ-хоз.'!I145+'Анал КБ Админ-хоз.'!I300+'Анал КБ Субв.'!I145+'Анал КБ Субв.'!I299</f>
        <v>0</v>
      </c>
      <c r="J145" s="80">
        <f>'Анализ РБ'!J146+'Анализ РБ'!J301+'Анал КБ Админ-хоз.'!J145+'Анал КБ Админ-хоз.'!J300+'Анал КБ Субв.'!J145+'Анал КБ Субв.'!J299</f>
        <v>0</v>
      </c>
      <c r="K145" s="80">
        <f>'Анализ РБ'!K146+'Анализ РБ'!K301+'Анал КБ Админ-хоз.'!K145+'Анал КБ Админ-хоз.'!K300+'Анал КБ Субв.'!K145+'Анал КБ Субв.'!K299</f>
        <v>0</v>
      </c>
      <c r="L145" s="80">
        <f>'Анализ РБ'!L146+'Анализ РБ'!L301+'Анал КБ Админ-хоз.'!L145+'Анал КБ Админ-хоз.'!L300+'Анал КБ Субв.'!L145+'Анал КБ Субв.'!L299</f>
        <v>0</v>
      </c>
    </row>
    <row r="146" spans="1:12" ht="15" customHeight="1">
      <c r="A146" s="236" t="s">
        <v>126</v>
      </c>
      <c r="B146" s="236"/>
      <c r="C146" s="236"/>
      <c r="D146" s="220"/>
      <c r="E146" s="224">
        <f>G145</f>
        <v>0</v>
      </c>
      <c r="F146" s="224"/>
      <c r="G146" s="224"/>
      <c r="H146" s="97">
        <f>H145</f>
        <v>0</v>
      </c>
      <c r="I146" s="98">
        <f>I145</f>
        <v>0</v>
      </c>
      <c r="J146" s="99">
        <f>E146-I146-H146</f>
        <v>0</v>
      </c>
      <c r="K146" s="100">
        <f>K145</f>
        <v>0</v>
      </c>
      <c r="L146" s="100">
        <f>E146-K146</f>
        <v>0</v>
      </c>
    </row>
    <row r="147" spans="1:12" ht="15" customHeight="1">
      <c r="A147" s="219" t="s">
        <v>127</v>
      </c>
      <c r="B147" s="219"/>
      <c r="C147" s="219"/>
      <c r="D147" s="219"/>
      <c r="E147" s="219"/>
      <c r="F147" s="82"/>
      <c r="G147" s="87"/>
      <c r="H147" s="87"/>
      <c r="I147" s="81"/>
      <c r="J147" s="81"/>
      <c r="K147" s="82"/>
      <c r="L147" s="82"/>
    </row>
    <row r="148" spans="1:12" ht="15">
      <c r="A148" s="31" t="s">
        <v>128</v>
      </c>
      <c r="B148" s="32" t="s">
        <v>13</v>
      </c>
      <c r="C148" s="32" t="s">
        <v>14</v>
      </c>
      <c r="D148" s="237">
        <v>853</v>
      </c>
      <c r="E148" s="26">
        <v>295</v>
      </c>
      <c r="F148" s="101">
        <f>'Анализ РБ'!F149+'Анализ РБ'!F304+'Анал КБ Админ-хоз.'!F149+'Анал КБ Админ-хоз.'!F303+'Анал КБ Субв.'!F148+'Анал КБ Субв.'!F302</f>
        <v>0</v>
      </c>
      <c r="G148" s="101">
        <f>'Анализ РБ'!G149+'Анализ РБ'!G304+'Анал КБ Админ-хоз.'!G149+'Анал КБ Админ-хоз.'!G303+'Анал КБ Субв.'!G148+'Анал КБ Субв.'!G302</f>
        <v>0</v>
      </c>
      <c r="H148" s="101">
        <f>'Анализ РБ'!H149+'Анализ РБ'!H304+'Анал КБ Админ-хоз.'!H149+'Анал КБ Админ-хоз.'!H303+'Анал КБ Субв.'!H148+'Анал КБ Субв.'!H302</f>
        <v>0</v>
      </c>
      <c r="I148" s="101">
        <f>'Анализ РБ'!I149+'Анализ РБ'!I304+'Анал КБ Админ-хоз.'!I149+'Анал КБ Админ-хоз.'!I303+'Анал КБ Субв.'!I148+'Анал КБ Субв.'!I302</f>
        <v>0</v>
      </c>
      <c r="J148" s="101">
        <f>'Анализ РБ'!J149+'Анализ РБ'!J304+'Анал КБ Админ-хоз.'!J149+'Анал КБ Админ-хоз.'!J303+'Анал КБ Субв.'!J148+'Анал КБ Субв.'!J302</f>
        <v>0</v>
      </c>
      <c r="K148" s="101">
        <f>'Анализ РБ'!K149+'Анализ РБ'!K304+'Анал КБ Админ-хоз.'!K149+'Анал КБ Админ-хоз.'!K303+'Анал КБ Субв.'!K148+'Анал КБ Субв.'!K302</f>
        <v>0</v>
      </c>
      <c r="L148" s="101">
        <f>'Анализ РБ'!L149+'Анализ РБ'!L304+'Анал КБ Админ-хоз.'!L149+'Анал КБ Админ-хоз.'!L303+'Анал КБ Субв.'!L148+'Анал КБ Субв.'!L302</f>
        <v>0</v>
      </c>
    </row>
    <row r="149" spans="1:12" ht="15">
      <c r="A149" s="38" t="s">
        <v>129</v>
      </c>
      <c r="B149" s="16" t="s">
        <v>13</v>
      </c>
      <c r="C149" s="16" t="s">
        <v>14</v>
      </c>
      <c r="D149" s="237"/>
      <c r="E149" s="17">
        <v>292</v>
      </c>
      <c r="F149" s="101">
        <f>'Анализ РБ'!F150+'Анализ РБ'!F305+'Анал КБ Админ-хоз.'!F150+'Анал КБ Админ-хоз.'!F304+'Анал КБ Субв.'!F149+'Анал КБ Субв.'!F303</f>
        <v>0</v>
      </c>
      <c r="G149" s="101">
        <f>'Анализ РБ'!G150+'Анализ РБ'!G305+'Анал КБ Админ-хоз.'!G150+'Анал КБ Админ-хоз.'!G304+'Анал КБ Субв.'!G149+'Анал КБ Субв.'!G303</f>
        <v>0</v>
      </c>
      <c r="H149" s="101">
        <f>'Анализ РБ'!H150+'Анализ РБ'!H305+'Анал КБ Админ-хоз.'!H150+'Анал КБ Админ-хоз.'!H304+'Анал КБ Субв.'!H149+'Анал КБ Субв.'!H303</f>
        <v>0</v>
      </c>
      <c r="I149" s="101">
        <f>'Анализ РБ'!I150+'Анализ РБ'!I305+'Анал КБ Админ-хоз.'!I150+'Анал КБ Админ-хоз.'!I304+'Анал КБ Субв.'!I149+'Анал КБ Субв.'!I303</f>
        <v>0</v>
      </c>
      <c r="J149" s="101">
        <f>'Анализ РБ'!J150+'Анализ РБ'!J305+'Анал КБ Админ-хоз.'!J150+'Анал КБ Админ-хоз.'!J304+'Анал КБ Субв.'!J149+'Анал КБ Субв.'!J303</f>
        <v>0</v>
      </c>
      <c r="K149" s="101">
        <f>'Анализ РБ'!K150+'Анализ РБ'!K305+'Анал КБ Админ-хоз.'!K150+'Анал КБ Админ-хоз.'!K304+'Анал КБ Субв.'!K149+'Анал КБ Субв.'!K303</f>
        <v>0</v>
      </c>
      <c r="L149" s="101">
        <f>'Анализ РБ'!L150+'Анализ РБ'!L305+'Анал КБ Админ-хоз.'!L150+'Анал КБ Админ-хоз.'!L304+'Анал КБ Субв.'!L149+'Анал КБ Субв.'!L303</f>
        <v>0</v>
      </c>
    </row>
    <row r="150" spans="1:12" ht="30">
      <c r="A150" s="38" t="s">
        <v>130</v>
      </c>
      <c r="B150" s="16" t="s">
        <v>13</v>
      </c>
      <c r="C150" s="16" t="s">
        <v>14</v>
      </c>
      <c r="D150" s="237"/>
      <c r="E150" s="17">
        <v>291</v>
      </c>
      <c r="F150" s="101">
        <f>'Анализ РБ'!F151+'Анализ РБ'!F306+'Анал КБ Админ-хоз.'!F151+'Анал КБ Админ-хоз.'!F305+'Анал КБ Субв.'!F150+'Анал КБ Субв.'!F304</f>
        <v>0</v>
      </c>
      <c r="G150" s="101">
        <f>'Анализ РБ'!G151+'Анализ РБ'!G306+'Анал КБ Админ-хоз.'!G151+'Анал КБ Админ-хоз.'!G305+'Анал КБ Субв.'!G150+'Анал КБ Субв.'!G304</f>
        <v>0.09</v>
      </c>
      <c r="H150" s="101">
        <f>'Анализ РБ'!H151+'Анализ РБ'!H306+'Анал КБ Админ-хоз.'!H151+'Анал КБ Админ-хоз.'!H305+'Анал КБ Субв.'!H150+'Анал КБ Субв.'!H304</f>
        <v>0</v>
      </c>
      <c r="I150" s="101">
        <f>'Анализ РБ'!I151+'Анализ РБ'!I306+'Анал КБ Админ-хоз.'!I151+'Анал КБ Админ-хоз.'!I305+'Анал КБ Субв.'!I150+'Анал КБ Субв.'!I304</f>
        <v>0</v>
      </c>
      <c r="J150" s="101">
        <f>'Анализ РБ'!J151+'Анализ РБ'!J306+'Анал КБ Админ-хоз.'!J151+'Анал КБ Админ-хоз.'!J305+'Анал КБ Субв.'!J150+'Анал КБ Субв.'!J304</f>
        <v>0.09</v>
      </c>
      <c r="K150" s="101">
        <f>'Анализ РБ'!K151+'Анализ РБ'!K306+'Анал КБ Админ-хоз.'!K151+'Анал КБ Админ-хоз.'!K305+'Анал КБ Субв.'!K150+'Анал КБ Субв.'!K304</f>
        <v>0</v>
      </c>
      <c r="L150" s="101">
        <f>'Анализ РБ'!L151+'Анализ РБ'!L306+'Анал КБ Админ-хоз.'!L151+'Анал КБ Админ-хоз.'!L305+'Анал КБ Субв.'!L150+'Анал КБ Субв.'!L304</f>
        <v>0.09</v>
      </c>
    </row>
    <row r="151" spans="1:14" ht="15" customHeight="1">
      <c r="A151" s="221" t="s">
        <v>131</v>
      </c>
      <c r="B151" s="221"/>
      <c r="C151" s="221"/>
      <c r="D151" s="237"/>
      <c r="E151" s="216">
        <f>G150+G148+G149</f>
        <v>0.09</v>
      </c>
      <c r="F151" s="216"/>
      <c r="G151" s="216"/>
      <c r="H151" s="89">
        <f>H150+H148+H149</f>
        <v>0</v>
      </c>
      <c r="I151" s="86">
        <f>I150+I148+I149</f>
        <v>0</v>
      </c>
      <c r="J151" s="86">
        <f>E151-I151-H151</f>
        <v>0.09</v>
      </c>
      <c r="K151" s="87">
        <f>K148+K149+K150</f>
        <v>0</v>
      </c>
      <c r="L151" s="87">
        <f>E151-K151</f>
        <v>0.09</v>
      </c>
      <c r="N151" s="104"/>
    </row>
    <row r="152" spans="1:12" ht="15" customHeight="1">
      <c r="A152" s="213" t="s">
        <v>132</v>
      </c>
      <c r="B152" s="213"/>
      <c r="C152" s="213"/>
      <c r="D152" s="213"/>
      <c r="E152" s="213"/>
      <c r="F152" s="95"/>
      <c r="G152" s="86">
        <f>E20+E24+E34+E37+E58+E74+E79+E94+E99+E104+E109+E114+E119+E132+E137</f>
        <v>11048965.11</v>
      </c>
      <c r="H152" s="86">
        <f>F20+F24+F34+F37+F58+F74+F79+F94+F99+F104+F109+F114+F119+F132+F137</f>
        <v>0</v>
      </c>
      <c r="I152" s="102">
        <f>G20+G24+G34+G37+G58+G74+G79+G94+G99+G104+G109+G114+G119+G132+G137</f>
        <v>0</v>
      </c>
      <c r="J152" s="86">
        <f>G152-I152-H152</f>
        <v>11048965.11</v>
      </c>
      <c r="K152" s="87">
        <f>K20+K24+K34+K37+K58+K74+K79+K94+K99+K104+K109+K114+K119+K132+K137</f>
        <v>0</v>
      </c>
      <c r="L152" s="87">
        <f>G152-K152</f>
        <v>11048965.11</v>
      </c>
    </row>
    <row r="153" spans="1:14" ht="15" customHeight="1">
      <c r="A153" s="238" t="s">
        <v>172</v>
      </c>
      <c r="B153" s="238"/>
      <c r="C153" s="238"/>
      <c r="D153" s="238"/>
      <c r="E153" s="238"/>
      <c r="F153" s="95">
        <f>F4+F7</f>
        <v>0</v>
      </c>
      <c r="G153" s="81">
        <f>G6+G7+E14+E17+E20+E24+E34+E37+E58+E74+E79+E94+E99+E104+E109+E114+E119+E132+E137+E140+E143+E146+E151</f>
        <v>42821647.2</v>
      </c>
      <c r="H153" s="81">
        <f>H6+H7+F14+F17+F20+F24+F34+F37+F58+F74+F79+F94+F99+F104+F109+F114+F119+F132+F137+F140+F143+F146+F151</f>
        <v>1590030.8499999999</v>
      </c>
      <c r="I153" s="103">
        <f>I6+I7+G14+G17+G20+G24+G34+G37+G58+G74+G79+G94+G99+G104+G109+G114+G119+G132+G137+G140+G143+G146+G151</f>
        <v>30181451.15</v>
      </c>
      <c r="J153" s="81">
        <f>G153-H153-I153</f>
        <v>11050165.200000003</v>
      </c>
      <c r="K153" s="82">
        <f>K6+K7+K14+K17+K20+K24+K34+K37+K58+K74+K79+K94+K99+K104+K109+K114+K119+K132+K137+K140+K143+K146+K151</f>
        <v>330342.68</v>
      </c>
      <c r="L153" s="82">
        <f>G153-K153</f>
        <v>42491304.52</v>
      </c>
      <c r="N153" s="104"/>
    </row>
    <row r="157" spans="1:12" ht="15">
      <c r="A157" s="1" t="s">
        <v>173</v>
      </c>
      <c r="F157" s="1"/>
      <c r="G157" s="1"/>
      <c r="H157" s="1"/>
      <c r="I157" s="1"/>
      <c r="J157" s="1"/>
      <c r="K157" s="1"/>
      <c r="L157" s="1"/>
    </row>
    <row r="158" spans="1:12" ht="60">
      <c r="A158" s="135" t="s">
        <v>174</v>
      </c>
      <c r="B158" s="136" t="s">
        <v>1</v>
      </c>
      <c r="C158" s="136" t="s">
        <v>2</v>
      </c>
      <c r="D158" s="136" t="s">
        <v>3</v>
      </c>
      <c r="E158" s="136" t="s">
        <v>4</v>
      </c>
      <c r="F158" s="137" t="s">
        <v>5</v>
      </c>
      <c r="G158" s="137" t="s">
        <v>6</v>
      </c>
      <c r="H158" s="132"/>
      <c r="I158" s="40"/>
      <c r="J158" s="40"/>
      <c r="K158" s="40"/>
      <c r="L158" s="40"/>
    </row>
    <row r="159" spans="1:12" ht="15" customHeight="1">
      <c r="A159" s="263" t="s">
        <v>158</v>
      </c>
      <c r="B159" s="263"/>
      <c r="C159" s="263"/>
      <c r="D159" s="263"/>
      <c r="E159" s="263"/>
      <c r="F159" s="138"/>
      <c r="G159" s="139"/>
      <c r="H159" s="54"/>
      <c r="I159" s="23"/>
      <c r="J159" s="23"/>
      <c r="K159" s="40"/>
      <c r="L159" s="40"/>
    </row>
    <row r="160" spans="1:12" ht="15" hidden="1">
      <c r="A160" s="140" t="s">
        <v>104</v>
      </c>
      <c r="B160" s="141" t="s">
        <v>59</v>
      </c>
      <c r="C160" s="141" t="s">
        <v>14</v>
      </c>
      <c r="D160" s="264">
        <v>244</v>
      </c>
      <c r="E160" s="264">
        <v>342</v>
      </c>
      <c r="F160" s="136"/>
      <c r="G160" s="142"/>
      <c r="H160" s="133"/>
      <c r="I160" s="23"/>
      <c r="J160" s="37">
        <f>G160-H160-I160</f>
        <v>0</v>
      </c>
      <c r="K160" s="40"/>
      <c r="L160" s="40"/>
    </row>
    <row r="161" spans="1:14" ht="15">
      <c r="A161" s="140" t="s">
        <v>92</v>
      </c>
      <c r="B161" s="141" t="s">
        <v>59</v>
      </c>
      <c r="C161" s="141" t="s">
        <v>14</v>
      </c>
      <c r="D161" s="264"/>
      <c r="E161" s="264"/>
      <c r="F161" s="136"/>
      <c r="G161" s="126">
        <v>700000</v>
      </c>
      <c r="H161" s="133"/>
      <c r="I161" s="23"/>
      <c r="J161" s="37">
        <f>G161-H161-I161</f>
        <v>700000</v>
      </c>
      <c r="K161" s="40"/>
      <c r="L161" s="40"/>
      <c r="M161" s="1">
        <v>246619.44</v>
      </c>
      <c r="N161" s="104">
        <f>G161-M161</f>
        <v>453380.56</v>
      </c>
    </row>
    <row r="162" spans="1:12" ht="15">
      <c r="A162" s="140" t="s">
        <v>104</v>
      </c>
      <c r="B162" s="141" t="s">
        <v>59</v>
      </c>
      <c r="C162" s="141" t="s">
        <v>14</v>
      </c>
      <c r="D162" s="264"/>
      <c r="E162" s="264"/>
      <c r="F162" s="136"/>
      <c r="G162" s="142"/>
      <c r="H162" s="133"/>
      <c r="I162" s="23"/>
      <c r="J162" s="37">
        <f>G162-H162-I162</f>
        <v>0</v>
      </c>
      <c r="K162" s="40"/>
      <c r="L162" s="40"/>
    </row>
    <row r="163" spans="1:12" ht="15">
      <c r="A163" s="140"/>
      <c r="B163" s="141" t="s">
        <v>59</v>
      </c>
      <c r="C163" s="141" t="s">
        <v>14</v>
      </c>
      <c r="D163" s="264"/>
      <c r="E163" s="264"/>
      <c r="F163" s="136"/>
      <c r="G163" s="142"/>
      <c r="H163" s="133"/>
      <c r="I163" s="23"/>
      <c r="J163" s="37">
        <f>G163-H163-I163</f>
        <v>0</v>
      </c>
      <c r="K163" s="40"/>
      <c r="L163" s="40"/>
    </row>
    <row r="164" spans="1:12" ht="15">
      <c r="A164" s="265" t="s">
        <v>93</v>
      </c>
      <c r="B164" s="265"/>
      <c r="C164" s="265"/>
      <c r="D164" s="264"/>
      <c r="E164" s="266">
        <f>G160+G161+G162+G163</f>
        <v>700000</v>
      </c>
      <c r="F164" s="266"/>
      <c r="G164" s="266"/>
      <c r="H164" s="134"/>
      <c r="I164" s="105"/>
      <c r="J164" s="58"/>
      <c r="K164" s="40"/>
      <c r="L164" s="40"/>
    </row>
    <row r="165" spans="1:12" ht="15">
      <c r="A165" s="267" t="s">
        <v>175</v>
      </c>
      <c r="B165" s="267"/>
      <c r="C165" s="267"/>
      <c r="D165" s="267"/>
      <c r="E165" s="267"/>
      <c r="F165" s="143">
        <f>F48+F49</f>
        <v>0</v>
      </c>
      <c r="G165" s="142">
        <f>E164</f>
        <v>700000</v>
      </c>
      <c r="H165" s="133">
        <f>H48+H49+H54+H57+H65+H68+H89+H105+H119+H138+H156+H111+H114+H123+H108</f>
        <v>0</v>
      </c>
      <c r="I165" s="105">
        <f>I48+I49+I54+I57+I65+I68+I89+I105+I119+I138+I156+I111+I114+I123+I108</f>
        <v>1563</v>
      </c>
      <c r="J165" s="37">
        <f>G165-H165-I165</f>
        <v>698437</v>
      </c>
      <c r="K165" s="40"/>
      <c r="L165" s="40"/>
    </row>
    <row r="166" spans="6:12" ht="15">
      <c r="F166" s="1"/>
      <c r="G166" s="1"/>
      <c r="H166" s="1"/>
      <c r="I166" s="1"/>
      <c r="J166" s="1"/>
      <c r="K166" s="1"/>
      <c r="L166" s="1"/>
    </row>
    <row r="167" spans="6:12" ht="15">
      <c r="F167" s="1"/>
      <c r="G167" s="1"/>
      <c r="H167" s="1"/>
      <c r="I167" s="1"/>
      <c r="J167" s="1"/>
      <c r="K167" s="1"/>
      <c r="L167" s="1"/>
    </row>
    <row r="168" spans="6:12" ht="15">
      <c r="F168" s="1"/>
      <c r="G168" s="1"/>
      <c r="H168" s="1"/>
      <c r="I168" s="1"/>
      <c r="J168" s="1"/>
      <c r="K168" s="1"/>
      <c r="L168" s="1"/>
    </row>
    <row r="169" spans="1:12" ht="15">
      <c r="A169" s="1" t="s">
        <v>173</v>
      </c>
      <c r="F169" s="1"/>
      <c r="G169" s="1"/>
      <c r="H169" s="1"/>
      <c r="I169" s="1"/>
      <c r="J169" s="1"/>
      <c r="K169" s="1"/>
      <c r="L169" s="1"/>
    </row>
    <row r="170" spans="1:12" ht="60">
      <c r="A170" s="135" t="s">
        <v>176</v>
      </c>
      <c r="B170" s="136" t="s">
        <v>1</v>
      </c>
      <c r="C170" s="136" t="s">
        <v>2</v>
      </c>
      <c r="D170" s="136" t="s">
        <v>3</v>
      </c>
      <c r="E170" s="136" t="s">
        <v>4</v>
      </c>
      <c r="F170" s="137" t="s">
        <v>5</v>
      </c>
      <c r="G170" s="137" t="s">
        <v>6</v>
      </c>
      <c r="H170" s="132"/>
      <c r="I170" s="40"/>
      <c r="J170" s="40"/>
      <c r="K170" s="40"/>
      <c r="L170" s="40"/>
    </row>
    <row r="171" spans="1:12" ht="15" customHeight="1">
      <c r="A171" s="263" t="s">
        <v>158</v>
      </c>
      <c r="B171" s="263"/>
      <c r="C171" s="263"/>
      <c r="D171" s="263"/>
      <c r="E171" s="263"/>
      <c r="F171" s="138"/>
      <c r="G171" s="139"/>
      <c r="H171" s="54"/>
      <c r="I171" s="23"/>
      <c r="J171" s="23"/>
      <c r="K171" s="40"/>
      <c r="L171" s="40"/>
    </row>
    <row r="172" spans="1:14" ht="15">
      <c r="A172" s="140" t="s">
        <v>92</v>
      </c>
      <c r="B172" s="141" t="s">
        <v>59</v>
      </c>
      <c r="C172" s="141" t="s">
        <v>14</v>
      </c>
      <c r="D172" s="264">
        <v>244</v>
      </c>
      <c r="E172" s="264">
        <v>342</v>
      </c>
      <c r="F172" s="136"/>
      <c r="G172" s="126">
        <f>700000-11066</f>
        <v>688934</v>
      </c>
      <c r="H172" s="133"/>
      <c r="I172" s="23"/>
      <c r="J172" s="37">
        <f>G172-H172-I172</f>
        <v>688934</v>
      </c>
      <c r="K172" s="40"/>
      <c r="L172" s="40"/>
      <c r="M172" s="1">
        <v>155560.57</v>
      </c>
      <c r="N172" s="104">
        <f>G172-M172</f>
        <v>533373.4299999999</v>
      </c>
    </row>
    <row r="173" spans="1:14" ht="15">
      <c r="A173" s="140" t="s">
        <v>104</v>
      </c>
      <c r="B173" s="141" t="s">
        <v>59</v>
      </c>
      <c r="C173" s="141" t="s">
        <v>14</v>
      </c>
      <c r="D173" s="264"/>
      <c r="E173" s="264"/>
      <c r="F173" s="136"/>
      <c r="G173" s="142">
        <v>11066</v>
      </c>
      <c r="H173" s="133"/>
      <c r="I173" s="23"/>
      <c r="J173" s="37">
        <f>G173-H173-I173</f>
        <v>11066</v>
      </c>
      <c r="K173" s="40"/>
      <c r="L173" s="40"/>
      <c r="M173" s="1">
        <f>11066</f>
        <v>11066</v>
      </c>
      <c r="N173" s="104">
        <f>G173-M173</f>
        <v>0</v>
      </c>
    </row>
    <row r="174" spans="1:12" ht="15">
      <c r="A174" s="140"/>
      <c r="B174" s="141" t="s">
        <v>59</v>
      </c>
      <c r="C174" s="141" t="s">
        <v>14</v>
      </c>
      <c r="D174" s="264"/>
      <c r="E174" s="264"/>
      <c r="F174" s="136"/>
      <c r="G174" s="142"/>
      <c r="H174" s="133"/>
      <c r="I174" s="23"/>
      <c r="J174" s="37">
        <f>G174-H174-I174</f>
        <v>0</v>
      </c>
      <c r="K174" s="40"/>
      <c r="L174" s="40"/>
    </row>
    <row r="175" spans="1:12" ht="15">
      <c r="A175" s="140"/>
      <c r="B175" s="141" t="s">
        <v>59</v>
      </c>
      <c r="C175" s="141" t="s">
        <v>14</v>
      </c>
      <c r="D175" s="264"/>
      <c r="E175" s="264"/>
      <c r="F175" s="136"/>
      <c r="G175" s="142"/>
      <c r="H175" s="133"/>
      <c r="I175" s="23"/>
      <c r="J175" s="37">
        <f>G175-H175-I175</f>
        <v>0</v>
      </c>
      <c r="K175" s="40"/>
      <c r="L175" s="40"/>
    </row>
    <row r="176" spans="1:12" ht="15">
      <c r="A176" s="265" t="s">
        <v>93</v>
      </c>
      <c r="B176" s="265"/>
      <c r="C176" s="265"/>
      <c r="D176" s="264"/>
      <c r="E176" s="266">
        <f>G172+G173+G174+G175</f>
        <v>700000</v>
      </c>
      <c r="F176" s="266"/>
      <c r="G176" s="266"/>
      <c r="H176" s="134"/>
      <c r="I176" s="105"/>
      <c r="J176" s="58"/>
      <c r="K176" s="40"/>
      <c r="L176" s="40"/>
    </row>
    <row r="177" spans="1:12" ht="15">
      <c r="A177" s="267" t="s">
        <v>175</v>
      </c>
      <c r="B177" s="267"/>
      <c r="C177" s="267"/>
      <c r="D177" s="267"/>
      <c r="E177" s="267"/>
      <c r="F177" s="143">
        <f>F60+F61</f>
        <v>0</v>
      </c>
      <c r="G177" s="142">
        <f>E176</f>
        <v>700000</v>
      </c>
      <c r="H177" s="133">
        <f>H60+H61+H66+H69+H77+H80+H101+H117+H131+H150+H168+H123+H126+H135+H120</f>
        <v>1025097</v>
      </c>
      <c r="I177" s="105"/>
      <c r="J177" s="37">
        <f>G177-H177-I177</f>
        <v>-325097</v>
      </c>
      <c r="K177" s="40"/>
      <c r="L177" s="40"/>
    </row>
    <row r="181" spans="5:14" ht="15">
      <c r="E181" s="268" t="s">
        <v>166</v>
      </c>
      <c r="F181" s="268"/>
      <c r="G181" s="74">
        <f>G153+G165+G177+'Иные цели'!F6</f>
        <v>44221647.2</v>
      </c>
      <c r="M181" s="153">
        <v>38405971</v>
      </c>
      <c r="N181" s="104">
        <f>M181-G181</f>
        <v>-5815676.200000003</v>
      </c>
    </row>
  </sheetData>
  <sheetProtection selectLockedCells="1" selectUnlockedCells="1"/>
  <mergeCells count="114">
    <mergeCell ref="A177:E177"/>
    <mergeCell ref="E181:F181"/>
    <mergeCell ref="A165:E165"/>
    <mergeCell ref="A171:E171"/>
    <mergeCell ref="D172:D176"/>
    <mergeCell ref="E172:E175"/>
    <mergeCell ref="A176:C176"/>
    <mergeCell ref="E176:G176"/>
    <mergeCell ref="A152:E152"/>
    <mergeCell ref="A153:E153"/>
    <mergeCell ref="A159:E159"/>
    <mergeCell ref="D160:D164"/>
    <mergeCell ref="E160:E163"/>
    <mergeCell ref="A164:C164"/>
    <mergeCell ref="E164:G164"/>
    <mergeCell ref="A144:E144"/>
    <mergeCell ref="D145:D146"/>
    <mergeCell ref="A146:C146"/>
    <mergeCell ref="E146:G146"/>
    <mergeCell ref="A147:E147"/>
    <mergeCell ref="D148:D151"/>
    <mergeCell ref="A151:C151"/>
    <mergeCell ref="E151:G151"/>
    <mergeCell ref="D139:D140"/>
    <mergeCell ref="A140:C140"/>
    <mergeCell ref="E140:G140"/>
    <mergeCell ref="A141:E141"/>
    <mergeCell ref="D142:D143"/>
    <mergeCell ref="A143:C143"/>
    <mergeCell ref="E143:G143"/>
    <mergeCell ref="A133:E133"/>
    <mergeCell ref="D134:D137"/>
    <mergeCell ref="E134:E136"/>
    <mergeCell ref="A137:C137"/>
    <mergeCell ref="E137:G137"/>
    <mergeCell ref="A138:E138"/>
    <mergeCell ref="D116:D119"/>
    <mergeCell ref="E116:E118"/>
    <mergeCell ref="A119:C119"/>
    <mergeCell ref="E119:G119"/>
    <mergeCell ref="A120:E120"/>
    <mergeCell ref="D121:D132"/>
    <mergeCell ref="E121:E131"/>
    <mergeCell ref="A132:C132"/>
    <mergeCell ref="E132:G132"/>
    <mergeCell ref="A110:E110"/>
    <mergeCell ref="D111:D114"/>
    <mergeCell ref="E111:E113"/>
    <mergeCell ref="A114:C114"/>
    <mergeCell ref="E114:G114"/>
    <mergeCell ref="A115:E115"/>
    <mergeCell ref="D101:D104"/>
    <mergeCell ref="E101:E103"/>
    <mergeCell ref="A104:C104"/>
    <mergeCell ref="E104:G104"/>
    <mergeCell ref="A105:E105"/>
    <mergeCell ref="D106:D109"/>
    <mergeCell ref="E106:E108"/>
    <mergeCell ref="A109:C109"/>
    <mergeCell ref="E109:G109"/>
    <mergeCell ref="A95:E95"/>
    <mergeCell ref="D96:D99"/>
    <mergeCell ref="E96:E98"/>
    <mergeCell ref="A99:C99"/>
    <mergeCell ref="E99:G99"/>
    <mergeCell ref="A100:E100"/>
    <mergeCell ref="D76:D79"/>
    <mergeCell ref="E76:E78"/>
    <mergeCell ref="A79:C79"/>
    <mergeCell ref="E79:G79"/>
    <mergeCell ref="A80:E80"/>
    <mergeCell ref="D81:D94"/>
    <mergeCell ref="E81:E93"/>
    <mergeCell ref="A94:C94"/>
    <mergeCell ref="E94:G94"/>
    <mergeCell ref="A59:E59"/>
    <mergeCell ref="D60:D74"/>
    <mergeCell ref="E60:E73"/>
    <mergeCell ref="A74:C74"/>
    <mergeCell ref="E74:G74"/>
    <mergeCell ref="A75:E75"/>
    <mergeCell ref="A35:E35"/>
    <mergeCell ref="D36:D37"/>
    <mergeCell ref="A37:C37"/>
    <mergeCell ref="E37:G37"/>
    <mergeCell ref="A38:E38"/>
    <mergeCell ref="D39:D58"/>
    <mergeCell ref="E39:E57"/>
    <mergeCell ref="A58:C58"/>
    <mergeCell ref="E58:G58"/>
    <mergeCell ref="A21:E21"/>
    <mergeCell ref="D22:D24"/>
    <mergeCell ref="A24:C24"/>
    <mergeCell ref="E24:G24"/>
    <mergeCell ref="A25:E25"/>
    <mergeCell ref="D26:D34"/>
    <mergeCell ref="E26:E33"/>
    <mergeCell ref="A34:C34"/>
    <mergeCell ref="E34:G34"/>
    <mergeCell ref="A15:E15"/>
    <mergeCell ref="D16:D17"/>
    <mergeCell ref="A17:C17"/>
    <mergeCell ref="E17:G17"/>
    <mergeCell ref="A18:E18"/>
    <mergeCell ref="D19:D20"/>
    <mergeCell ref="A20:C20"/>
    <mergeCell ref="E20:G20"/>
    <mergeCell ref="A2:G2"/>
    <mergeCell ref="A4:A7"/>
    <mergeCell ref="B6:C6"/>
    <mergeCell ref="A8:D8"/>
    <mergeCell ref="D9:D13"/>
    <mergeCell ref="A14:C14"/>
    <mergeCell ref="E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Пятина</cp:lastModifiedBy>
  <dcterms:modified xsi:type="dcterms:W3CDTF">2023-02-13T08:34:46Z</dcterms:modified>
  <cp:category/>
  <cp:version/>
  <cp:contentType/>
  <cp:contentStatus/>
</cp:coreProperties>
</file>